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0"/>
  </bookViews>
  <sheets>
    <sheet name="Amortization Schedule" sheetId="1" r:id="rId1"/>
    <sheet name="Charts" sheetId="2" r:id="rId2"/>
  </sheets>
  <definedNames>
    <definedName name="_xlnm.Print_Area" localSheetId="0">'Amortization Schedule'!$B$7:$G$37</definedName>
  </definedNames>
  <calcPr fullCalcOnLoad="1"/>
</workbook>
</file>

<file path=xl/sharedStrings.xml><?xml version="1.0" encoding="utf-8"?>
<sst xmlns="http://schemas.openxmlformats.org/spreadsheetml/2006/main" count="22" uniqueCount="20">
  <si>
    <t>Month of Loan Origination</t>
  </si>
  <si>
    <t>House Price</t>
  </si>
  <si>
    <t>Down Payment</t>
  </si>
  <si>
    <t>Downpayment %</t>
  </si>
  <si>
    <t>Original Principal</t>
  </si>
  <si>
    <t>Number of Years</t>
  </si>
  <si>
    <t>Number of Payments</t>
  </si>
  <si>
    <t>Annual Interest Rate</t>
  </si>
  <si>
    <t>Payment</t>
  </si>
  <si>
    <t>Total Interest Paid</t>
  </si>
  <si>
    <t>Amortization Schedule</t>
  </si>
  <si>
    <t>Month</t>
  </si>
  <si>
    <t>Period</t>
  </si>
  <si>
    <t>Pmt</t>
  </si>
  <si>
    <t>Int</t>
  </si>
  <si>
    <t>Principle</t>
  </si>
  <si>
    <t>Extra Prin</t>
  </si>
  <si>
    <t>Balance</t>
  </si>
  <si>
    <t>Interest</t>
  </si>
  <si>
    <t>Principal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</si>
</sst>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MM/DD/YY"/>
    <numFmt numFmtId="166" formatCode="0.00"/>
    <numFmt numFmtId="167" formatCode="#,##0"/>
    <numFmt numFmtId="168" formatCode="0.00%"/>
    <numFmt numFmtId="169" formatCode="_(* #,##0.00_);_(* \(#,##0.00\);_(* \-??_);_(@_)"/>
    <numFmt numFmtId="170" formatCode="_(* #,##0_);_(* \(#,##0\);_(* \-??_);_(@_)"/>
    <numFmt numFmtId="171" formatCode="\$#,##0.00_);[RED]&quot;($&quot;#,##0.00\)"/>
    <numFmt numFmtId="172" formatCode="0%"/>
    <numFmt numFmtId="173" formatCode="0.000%"/>
    <numFmt numFmtId="174" formatCode="_(\$* #,##0.00_);_(\$* \(#,##0.00\);_(\$* \-??_);_(@_)"/>
    <numFmt numFmtId="175" formatCode="[$$-409]#,##0.00;[RED]\-[$$-409]#,##0.00"/>
    <numFmt numFmtId="176" formatCode="_(\$* #,##0_);_(\$* \(#,##0\);_(\$* \-??_);_(@_)"/>
    <numFmt numFmtId="177" formatCode="0"/>
    <numFmt numFmtId="178" formatCode="GENERAL"/>
  </numFmts>
  <fonts count="9">
    <font>
      <sz val="10"/>
      <name val="Times New Roman"/>
      <family val="1"/>
    </font>
    <font>
      <sz val="10"/>
      <name val="Arial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5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>
      <alignment/>
    </xf>
    <xf numFmtId="167" fontId="2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70" fontId="2" fillId="0" borderId="0" xfId="15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73" fontId="2" fillId="0" borderId="0" xfId="19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/>
    </xf>
    <xf numFmtId="174" fontId="0" fillId="0" borderId="0" xfId="0" applyNumberFormat="1" applyAlignment="1">
      <alignment/>
    </xf>
    <xf numFmtId="164" fontId="0" fillId="2" borderId="1" xfId="0" applyFill="1" applyBorder="1" applyAlignment="1" applyProtection="1">
      <alignment horizontal="center"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74" fontId="0" fillId="0" borderId="0" xfId="17" applyFont="1" applyFill="1" applyBorder="1" applyAlignment="1" applyProtection="1">
      <alignment/>
      <protection/>
    </xf>
    <xf numFmtId="174" fontId="0" fillId="0" borderId="0" xfId="17" applyFont="1" applyFill="1" applyBorder="1" applyAlignment="1" applyProtection="1">
      <alignment/>
      <protection locked="0"/>
    </xf>
    <xf numFmtId="164" fontId="0" fillId="0" borderId="0" xfId="0" applyAlignment="1">
      <alignment horizontal="center"/>
    </xf>
    <xf numFmtId="168" fontId="0" fillId="0" borderId="0" xfId="19" applyNumberFormat="1" applyFont="1" applyFill="1" applyBorder="1" applyAlignment="1" applyProtection="1">
      <alignment horizontal="center"/>
      <protection/>
    </xf>
    <xf numFmtId="168" fontId="0" fillId="0" borderId="0" xfId="19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0" fillId="0" borderId="3" xfId="0" applyBorder="1" applyAlignment="1">
      <alignment/>
    </xf>
    <xf numFmtId="164" fontId="4" fillId="0" borderId="4" xfId="0" applyFont="1" applyBorder="1" applyAlignment="1">
      <alignment horizontal="right"/>
    </xf>
    <xf numFmtId="164" fontId="0" fillId="0" borderId="0" xfId="0" applyNumberFormat="1" applyAlignment="1">
      <alignment/>
    </xf>
    <xf numFmtId="176" fontId="0" fillId="0" borderId="0" xfId="17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Loan Amortization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Charts!$D$2:$D$362</c:f>
              <c:numCache/>
            </c:numRef>
          </c:val>
        </c:ser>
        <c:axId val="5885077"/>
        <c:axId val="52965694"/>
      </c:area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965694"/>
        <c:crossesAt val="0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Outstanding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850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Loan Amortization: % Interest &amp; Principal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Charts!$B$3:$B$362</c:f>
              <c:numCache/>
            </c:numRef>
          </c:val>
        </c:ser>
        <c:ser>
          <c:idx val="1"/>
          <c:order val="1"/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Charts!$C$3:$C$362</c:f>
              <c:numCache/>
            </c:numRef>
          </c:val>
        </c:ser>
        <c:axId val="6929199"/>
        <c:axId val="62362792"/>
      </c:area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362792"/>
        <c:crossesAt val="0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9291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12</xdr:col>
      <xdr:colOff>266700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2390775" y="161925"/>
        <a:ext cx="39909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104775</xdr:rowOff>
    </xdr:from>
    <xdr:to>
      <xdr:col>12</xdr:col>
      <xdr:colOff>247650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2381250" y="2695575"/>
        <a:ext cx="39814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25</xdr:row>
      <xdr:rowOff>57150</xdr:rowOff>
    </xdr:from>
    <xdr:to>
      <xdr:col>8</xdr:col>
      <xdr:colOff>495300</xdr:colOff>
      <xdr:row>26</xdr:row>
      <xdr:rowOff>133350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752850" y="41052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1" i="0" u="none" baseline="0"/>
            <a:t>Interest</a:t>
          </a:r>
        </a:p>
      </xdr:txBody>
    </xdr:sp>
    <xdr:clientData/>
  </xdr:twoCellAnchor>
  <xdr:twoCellAnchor>
    <xdr:from>
      <xdr:col>9</xdr:col>
      <xdr:colOff>323850</xdr:colOff>
      <xdr:row>21</xdr:row>
      <xdr:rowOff>66675</xdr:rowOff>
    </xdr:from>
    <xdr:to>
      <xdr:col>11</xdr:col>
      <xdr:colOff>28575</xdr:colOff>
      <xdr:row>22</xdr:row>
      <xdr:rowOff>142875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4838700" y="34671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1" i="0" u="none" baseline="0"/>
            <a:t>Principal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4"/>
  <sheetViews>
    <sheetView tabSelected="1" workbookViewId="0" topLeftCell="A1">
      <selection activeCell="F77" sqref="F77:F370"/>
    </sheetView>
  </sheetViews>
  <sheetFormatPr defaultColWidth="9.33203125" defaultRowHeight="12.75"/>
  <cols>
    <col min="1" max="1" width="23" style="0" customWidth="1"/>
    <col min="2" max="2" width="12" style="0" customWidth="1"/>
    <col min="3" max="3" width="10.66015625" style="0" customWidth="1"/>
    <col min="4" max="4" width="9.16015625" style="0" customWidth="1"/>
    <col min="5" max="5" width="9.33203125" style="0" customWidth="1"/>
    <col min="6" max="6" width="11.66015625" style="0" customWidth="1"/>
    <col min="7" max="7" width="12.66015625" style="0" customWidth="1"/>
    <col min="8" max="8" width="4" style="0" customWidth="1"/>
    <col min="9" max="9" width="17.66015625" style="0" customWidth="1"/>
    <col min="10" max="10" width="11.5" style="0" customWidth="1"/>
  </cols>
  <sheetData>
    <row r="1" spans="1:6" ht="12.75">
      <c r="A1" s="1" t="s">
        <v>0</v>
      </c>
      <c r="B1" s="2">
        <v>40727</v>
      </c>
      <c r="F1" s="3"/>
    </row>
    <row r="2" spans="1:6" ht="12.75">
      <c r="A2" s="1" t="s">
        <v>1</v>
      </c>
      <c r="B2" s="4">
        <f>150000</f>
        <v>150000</v>
      </c>
      <c r="F2" s="3"/>
    </row>
    <row r="3" spans="1:6" ht="12.75">
      <c r="A3" s="1" t="s">
        <v>2</v>
      </c>
      <c r="B3" s="4">
        <v>7500</v>
      </c>
      <c r="F3" s="3"/>
    </row>
    <row r="4" spans="1:2" ht="12.75">
      <c r="A4" s="1" t="s">
        <v>3</v>
      </c>
      <c r="B4" s="5">
        <f>B3/B2</f>
        <v>0.05</v>
      </c>
    </row>
    <row r="5" spans="1:6" ht="12.75">
      <c r="A5" s="1" t="s">
        <v>4</v>
      </c>
      <c r="B5" s="6">
        <f>B2*(1-B4)</f>
        <v>142500</v>
      </c>
      <c r="F5" s="7"/>
    </row>
    <row r="6" spans="1:6" ht="12.75">
      <c r="A6" s="1" t="s">
        <v>5</v>
      </c>
      <c r="B6" s="8">
        <v>30</v>
      </c>
      <c r="F6" s="7"/>
    </row>
    <row r="7" spans="1:6" ht="12.75">
      <c r="A7" s="1" t="s">
        <v>6</v>
      </c>
      <c r="B7" s="9">
        <f>B6*12</f>
        <v>360</v>
      </c>
      <c r="F7" s="3"/>
    </row>
    <row r="8" spans="1:6" ht="12.75">
      <c r="A8" s="1" t="s">
        <v>7</v>
      </c>
      <c r="B8" s="10">
        <v>0.04125</v>
      </c>
      <c r="F8" s="11"/>
    </row>
    <row r="9" spans="1:6" ht="12.75">
      <c r="A9" s="1" t="s">
        <v>8</v>
      </c>
      <c r="B9" s="12">
        <f>-PMT(B8/12,B7,B5)</f>
        <v>690.6258688096555</v>
      </c>
      <c r="F9" s="13"/>
    </row>
    <row r="10" spans="1:6" ht="12.75">
      <c r="A10" s="1" t="s">
        <v>9</v>
      </c>
      <c r="B10" s="12">
        <f>SUM(D14:D3000)</f>
        <v>106125.31277147464</v>
      </c>
      <c r="F10" s="13"/>
    </row>
    <row r="11" spans="1:7" ht="12.75">
      <c r="A11" s="14"/>
      <c r="B11" s="15" t="s">
        <v>10</v>
      </c>
      <c r="C11" s="14"/>
      <c r="D11" s="14"/>
      <c r="E11" s="14"/>
      <c r="F11" s="14"/>
      <c r="G11" s="14"/>
    </row>
    <row r="12" spans="1:7" ht="12.75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</row>
    <row r="13" spans="1:7" ht="12.75">
      <c r="A13" s="17">
        <f>B1</f>
        <v>40727</v>
      </c>
      <c r="B13" s="18">
        <v>0</v>
      </c>
      <c r="C13" s="19"/>
      <c r="D13" s="19"/>
      <c r="E13" s="19"/>
      <c r="F13" s="19"/>
      <c r="G13" s="20">
        <f>B5</f>
        <v>142500</v>
      </c>
    </row>
    <row r="14" spans="1:8" ht="12.75">
      <c r="A14" s="17">
        <f>DATE(YEAR(A13),MONTH(A13)+1,DAY(A13))</f>
        <v>40758</v>
      </c>
      <c r="B14" s="18">
        <f>IF(AND(G13&lt;&gt;"",G13&gt;0),B13+1,REPT(,1))</f>
        <v>1</v>
      </c>
      <c r="C14" s="20">
        <f>IF(AND(G13&lt;&gt;"",G13&gt;0),IF(PMT($B$8/12,$B$7,-$B$5)&lt;=G13,PMT($B$8/12,$B$7,-$B$5),G13),REPT(,1))</f>
        <v>690.6258688096555</v>
      </c>
      <c r="D14" s="20">
        <f>IF(AND(G13&lt;&gt;"",G13&gt;0),$B$8/12*G13,REPT(,1))</f>
        <v>489.84375</v>
      </c>
      <c r="E14" s="20">
        <f>IF(AND(G13&lt;&gt;"",G13&gt;0),C14-D14,REPT(,1))</f>
        <v>200.78211880965546</v>
      </c>
      <c r="F14" s="21">
        <v>0</v>
      </c>
      <c r="G14" s="20">
        <f>IF(AND(G13&lt;&gt;"",G13&gt;0),IF(C14-G13&lt;0,G13-E14-F14,C14-G13),REPT(,1))</f>
        <v>142299.21788119036</v>
      </c>
      <c r="H14" s="7"/>
    </row>
    <row r="15" spans="1:7" ht="12.75">
      <c r="A15" s="17">
        <f>DATE(YEAR(A14),MONTH(A14)+1,DAY(A14))</f>
        <v>40789</v>
      </c>
      <c r="B15" s="18">
        <f>IF(AND(G14&lt;&gt;"",G14&gt;0),B14+1,REPT(,1))</f>
        <v>2</v>
      </c>
      <c r="C15" s="20">
        <f>IF(AND(G14&lt;&gt;"",G14&gt;0),IF(PMT($B$8/12,$B$7,-$B$5)&lt;=G14,PMT($B$8/12,$B$7,-$B$5),G14),REPT(,1))</f>
        <v>690.6258688096555</v>
      </c>
      <c r="D15" s="20">
        <f>IF(AND(G14&lt;&gt;"",G14&gt;0),$B$8/12*G14,REPT(,1))</f>
        <v>489.15356146659184</v>
      </c>
      <c r="E15" s="20">
        <f>IF(AND(G14&lt;&gt;"",G14&gt;0),C15-D15,REPT(,1))</f>
        <v>201.47230734306362</v>
      </c>
      <c r="F15" s="21">
        <v>0</v>
      </c>
      <c r="G15" s="20">
        <f>IF(AND(G14&lt;&gt;"",G14&gt;0),IF(C15-G14&lt;0,G14-E15-F15,C15-G14),REPT(,1))</f>
        <v>142097.7455738473</v>
      </c>
    </row>
    <row r="16" spans="1:7" ht="12.75">
      <c r="A16" s="17">
        <f>DATE(YEAR(A15),MONTH(A15)+1,DAY(A15))</f>
        <v>40819</v>
      </c>
      <c r="B16" s="18">
        <f>IF(AND(G15&lt;&gt;"",G15&gt;0),B15+1,REPT(,1))</f>
        <v>3</v>
      </c>
      <c r="C16" s="20">
        <f>IF(AND(G15&lt;&gt;"",G15&gt;0),IF(PMT($B$8/12,$B$7,-$B$5)&lt;=G15,PMT($B$8/12,$B$7,-$B$5),G15),REPT(,1))</f>
        <v>690.6258688096555</v>
      </c>
      <c r="D16" s="20">
        <f>IF(AND(G15&lt;&gt;"",G15&gt;0),$B$8/12*G15,REPT(,1))</f>
        <v>488.4610004101001</v>
      </c>
      <c r="E16" s="20">
        <f>IF(AND(G15&lt;&gt;"",G15&gt;0),C16-D16,REPT(,1))</f>
        <v>202.16486839955536</v>
      </c>
      <c r="F16" s="21">
        <v>0</v>
      </c>
      <c r="G16" s="20">
        <f>IF(AND(G15&lt;&gt;"",G15&gt;0),IF(C16-G15&lt;0,G15-E16-F16,C16-G15),REPT(,1))</f>
        <v>141895.58070544773</v>
      </c>
    </row>
    <row r="17" spans="1:7" ht="12.75">
      <c r="A17" s="17">
        <f>DATE(YEAR(A16),MONTH(A16)+1,DAY(A16))</f>
        <v>40850</v>
      </c>
      <c r="B17" s="18">
        <f>IF(AND(G16&lt;&gt;"",G16&gt;0),B16+1,REPT(,1))</f>
        <v>4</v>
      </c>
      <c r="C17" s="20">
        <f>IF(AND(G16&lt;&gt;"",G16&gt;0),IF(PMT($B$8/12,$B$7,-$B$5)&lt;=G16,PMT($B$8/12,$B$7,-$B$5),G16),REPT(,1))</f>
        <v>690.6258688096555</v>
      </c>
      <c r="D17" s="20">
        <f>IF(AND(G16&lt;&gt;"",G16&gt;0),$B$8/12*G16,REPT(,1))</f>
        <v>487.7660586749766</v>
      </c>
      <c r="E17" s="20">
        <f>IF(AND(G16&lt;&gt;"",G16&gt;0),C17-D17,REPT(,1))</f>
        <v>202.85981013467887</v>
      </c>
      <c r="F17" s="21">
        <v>0</v>
      </c>
      <c r="G17" s="20">
        <f>IF(AND(G16&lt;&gt;"",G16&gt;0),IF(C17-G16&lt;0,G16-E17-F17,C17-G16),REPT(,1))</f>
        <v>141692.72089531305</v>
      </c>
    </row>
    <row r="18" spans="1:7" ht="12.75">
      <c r="A18" s="17">
        <f>DATE(YEAR(A17),MONTH(A17)+1,DAY(A17))</f>
        <v>40880</v>
      </c>
      <c r="B18" s="18">
        <f>IF(AND(G17&lt;&gt;"",G17&gt;0),B17+1,REPT(,1))</f>
        <v>5</v>
      </c>
      <c r="C18" s="20">
        <f>IF(AND(G17&lt;&gt;"",G17&gt;0),IF(PMT($B$8/12,$B$7,-$B$5)&lt;=G17,PMT($B$8/12,$B$7,-$B$5),G17),REPT(,1))</f>
        <v>690.6258688096555</v>
      </c>
      <c r="D18" s="20">
        <f>IF(AND(G17&lt;&gt;"",G17&gt;0),$B$8/12*G17,REPT(,1))</f>
        <v>487.0687280776386</v>
      </c>
      <c r="E18" s="20">
        <f>IF(AND(G17&lt;&gt;"",G17&gt;0),C18-D18,REPT(,1))</f>
        <v>203.55714073201688</v>
      </c>
      <c r="F18" s="21">
        <v>0</v>
      </c>
      <c r="G18" s="20">
        <f>IF(AND(G17&lt;&gt;"",G17&gt;0),IF(C18-G17&lt;0,G17-E18-F18,C18-G17),REPT(,1))</f>
        <v>141489.16375458104</v>
      </c>
    </row>
    <row r="19" spans="1:7" ht="12.75">
      <c r="A19" s="17">
        <f>DATE(YEAR(A18),MONTH(A18)+1,DAY(A18))</f>
        <v>40911</v>
      </c>
      <c r="B19" s="18">
        <f>IF(AND(G18&lt;&gt;"",G18&gt;0),B18+1,REPT(,1))</f>
        <v>6</v>
      </c>
      <c r="C19" s="20">
        <f>IF(AND(G18&lt;&gt;"",G18&gt;0),IF(PMT($B$8/12,$B$7,-$B$5)&lt;=G18,PMT($B$8/12,$B$7,-$B$5),G18),REPT(,1))</f>
        <v>690.6258688096555</v>
      </c>
      <c r="D19" s="20">
        <f>IF(AND(G18&lt;&gt;"",G18&gt;0),$B$8/12*G18,REPT(,1))</f>
        <v>486.3690004063723</v>
      </c>
      <c r="E19" s="20">
        <f>IF(AND(G18&lt;&gt;"",G18&gt;0),C19-D19,REPT(,1))</f>
        <v>204.25686840328314</v>
      </c>
      <c r="F19" s="21">
        <v>0</v>
      </c>
      <c r="G19" s="20">
        <f>IF(AND(G18&lt;&gt;"",G18&gt;0),IF(C19-G18&lt;0,G18-E19-F19,C19-G18),REPT(,1))</f>
        <v>141284.90688617775</v>
      </c>
    </row>
    <row r="20" spans="1:7" ht="12.75">
      <c r="A20" s="17">
        <f>DATE(YEAR(A19),MONTH(A19)+1,DAY(A19))</f>
        <v>40942</v>
      </c>
      <c r="B20" s="18">
        <f>IF(AND(G19&lt;&gt;"",G19&gt;0),B19+1,REPT(,1))</f>
        <v>7</v>
      </c>
      <c r="C20" s="20">
        <f>IF(AND(G19&lt;&gt;"",G19&gt;0),IF(PMT($B$8/12,$B$7,-$B$5)&lt;=G19,PMT($B$8/12,$B$7,-$B$5),G19),REPT(,1))</f>
        <v>690.6258688096555</v>
      </c>
      <c r="D20" s="20">
        <f>IF(AND(G19&lt;&gt;"",G19&gt;0),$B$8/12*G19,REPT(,1))</f>
        <v>485.666867421236</v>
      </c>
      <c r="E20" s="20">
        <f>IF(AND(G19&lt;&gt;"",G19&gt;0),C20-D20,REPT(,1))</f>
        <v>204.95900138841944</v>
      </c>
      <c r="F20" s="21">
        <v>0</v>
      </c>
      <c r="G20" s="20">
        <f>IF(AND(G19&lt;&gt;"",G19&gt;0),IF(C20-G19&lt;0,G19-E20-F20,C20-G19),REPT(,1))</f>
        <v>141079.94788478932</v>
      </c>
    </row>
    <row r="21" spans="1:7" ht="12.75">
      <c r="A21" s="17">
        <f>DATE(YEAR(A20),MONTH(A20)+1,DAY(A20))</f>
        <v>40971</v>
      </c>
      <c r="B21" s="18">
        <f>IF(AND(G20&lt;&gt;"",G20&gt;0),B20+1,REPT(,1))</f>
        <v>8</v>
      </c>
      <c r="C21" s="20">
        <f>IF(AND(G20&lt;&gt;"",G20&gt;0),IF(PMT($B$8/12,$B$7,-$B$5)&lt;=G20,PMT($B$8/12,$B$7,-$B$5),G20),REPT(,1))</f>
        <v>690.6258688096555</v>
      </c>
      <c r="D21" s="20">
        <f>IF(AND(G20&lt;&gt;"",G20&gt;0),$B$8/12*G20,REPT(,1))</f>
        <v>484.96232085396326</v>
      </c>
      <c r="E21" s="20">
        <f>IF(AND(G20&lt;&gt;"",G20&gt;0),C21-D21,REPT(,1))</f>
        <v>205.6635479556922</v>
      </c>
      <c r="F21" s="21">
        <v>0</v>
      </c>
      <c r="G21" s="20">
        <f>IF(AND(G20&lt;&gt;"",G20&gt;0),IF(C21-G20&lt;0,G20-E21-F21,C21-G20),REPT(,1))</f>
        <v>140874.28433683363</v>
      </c>
    </row>
    <row r="22" spans="1:7" ht="12.75">
      <c r="A22" s="17">
        <f>DATE(YEAR(A21),MONTH(A21)+1,DAY(A21))</f>
        <v>41002</v>
      </c>
      <c r="B22" s="18">
        <f>IF(AND(G21&lt;&gt;"",G21&gt;0),B21+1,REPT(,1))</f>
        <v>9</v>
      </c>
      <c r="C22" s="20">
        <f>IF(AND(G21&lt;&gt;"",G21&gt;0),IF(PMT($B$8/12,$B$7,-$B$5)&lt;=G21,PMT($B$8/12,$B$7,-$B$5),G21),REPT(,1))</f>
        <v>690.6258688096555</v>
      </c>
      <c r="D22" s="20">
        <f>IF(AND(G21&lt;&gt;"",G21&gt;0),$B$8/12*G21,REPT(,1))</f>
        <v>484.2553524078656</v>
      </c>
      <c r="E22" s="20">
        <f>IF(AND(G21&lt;&gt;"",G21&gt;0),C22-D22,REPT(,1))</f>
        <v>206.37051640178987</v>
      </c>
      <c r="F22" s="21">
        <v>0</v>
      </c>
      <c r="G22" s="20">
        <f>IF(AND(G21&lt;&gt;"",G21&gt;0),IF(C22-G21&lt;0,G21-E22-F22,C22-G21),REPT(,1))</f>
        <v>140667.91382043183</v>
      </c>
    </row>
    <row r="23" spans="1:7" ht="12.75">
      <c r="A23" s="17">
        <f>DATE(YEAR(A22),MONTH(A22)+1,DAY(A22))</f>
        <v>41032</v>
      </c>
      <c r="B23" s="18">
        <f>IF(AND(G22&lt;&gt;"",G22&gt;0),B22+1,REPT(,1))</f>
        <v>10</v>
      </c>
      <c r="C23" s="20">
        <f>IF(AND(G22&lt;&gt;"",G22&gt;0),IF(PMT($B$8/12,$B$7,-$B$5)&lt;=G22,PMT($B$8/12,$B$7,-$B$5),G22),REPT(,1))</f>
        <v>690.6258688096555</v>
      </c>
      <c r="D23" s="20">
        <f>IF(AND(G22&lt;&gt;"",G22&gt;0),$B$8/12*G22,REPT(,1))</f>
        <v>483.5459537577344</v>
      </c>
      <c r="E23" s="20">
        <f>IF(AND(G22&lt;&gt;"",G22&gt;0),C23-D23,REPT(,1))</f>
        <v>207.07991505192103</v>
      </c>
      <c r="F23" s="21">
        <v>0</v>
      </c>
      <c r="G23" s="20">
        <f>IF(AND(G22&lt;&gt;"",G22&gt;0),IF(C23-G22&lt;0,G22-E23-F23,C23-G22),REPT(,1))</f>
        <v>140460.8339053799</v>
      </c>
    </row>
    <row r="24" spans="1:12" ht="12.75">
      <c r="A24" s="17">
        <f>DATE(YEAR(A23),MONTH(A23)+1,DAY(A23))</f>
        <v>41063</v>
      </c>
      <c r="B24" s="18">
        <f>IF(AND(G23&lt;&gt;"",G23&gt;0),B23+1,REPT(,1))</f>
        <v>11</v>
      </c>
      <c r="C24" s="20">
        <f>IF(AND(G23&lt;&gt;"",G23&gt;0),IF(PMT($B$8/12,$B$7,-$B$5)&lt;=G23,PMT($B$8/12,$B$7,-$B$5),G23),REPT(,1))</f>
        <v>690.6258688096555</v>
      </c>
      <c r="D24" s="20">
        <f>IF(AND(G23&lt;&gt;"",G23&gt;0),$B$8/12*G23,REPT(,1))</f>
        <v>482.8341165497434</v>
      </c>
      <c r="E24" s="20">
        <f>IF(AND(G23&lt;&gt;"",G23&gt;0),C24-D24,REPT(,1))</f>
        <v>207.79175225991207</v>
      </c>
      <c r="F24" s="21">
        <v>0</v>
      </c>
      <c r="G24" s="20">
        <f>IF(AND(G23&lt;&gt;"",G23&gt;0),IF(C24-G23&lt;0,G23-E24-F24,C24-G23),REPT(,1))</f>
        <v>140253.04215311998</v>
      </c>
      <c r="J24" s="22"/>
      <c r="K24" s="23"/>
      <c r="L24" s="23"/>
    </row>
    <row r="25" spans="1:12" ht="12.75">
      <c r="A25" s="17">
        <f>DATE(YEAR(A24),MONTH(A24)+1,DAY(A24))</f>
        <v>41093</v>
      </c>
      <c r="B25" s="18">
        <f>IF(AND(G24&lt;&gt;"",G24&gt;0),B24+1,REPT(,1))</f>
        <v>12</v>
      </c>
      <c r="C25" s="20">
        <f>IF(AND(G24&lt;&gt;"",G24&gt;0),IF(PMT($B$8/12,$B$7,-$B$5)&lt;=G24,PMT($B$8/12,$B$7,-$B$5),G24),REPT(,1))</f>
        <v>690.6258688096555</v>
      </c>
      <c r="D25" s="20">
        <f>IF(AND(G24&lt;&gt;"",G24&gt;0),$B$8/12*G24,REPT(,1))</f>
        <v>482.1198324013499</v>
      </c>
      <c r="E25" s="20">
        <f>IF(AND(G24&lt;&gt;"",G24&gt;0),C25-D25,REPT(,1))</f>
        <v>208.50603640830553</v>
      </c>
      <c r="F25" s="21">
        <v>0</v>
      </c>
      <c r="G25" s="20">
        <f>IF(AND(G24&lt;&gt;"",G24&gt;0),IF(C25-G24&lt;0,G24-E25-F25,C25-G24),REPT(,1))</f>
        <v>140044.53611671168</v>
      </c>
      <c r="H25" s="13"/>
      <c r="J25" s="24"/>
      <c r="K25" s="24"/>
      <c r="L25" s="24"/>
    </row>
    <row r="26" spans="1:10" ht="12.75">
      <c r="A26" s="17">
        <f>DATE(YEAR(A25),MONTH(A25)+1,DAY(A25))</f>
        <v>41124</v>
      </c>
      <c r="B26" s="18">
        <f>IF(AND(G25&lt;&gt;"",G25&gt;0),B25+1,REPT(,1))</f>
        <v>13</v>
      </c>
      <c r="C26" s="20">
        <f>IF(AND(G25&lt;&gt;"",G25&gt;0),IF(PMT($B$8/12,$B$7,-$B$5)&lt;=G25,PMT($B$8/12,$B$7,-$B$5),G25),REPT(,1))</f>
        <v>690.6258688096555</v>
      </c>
      <c r="D26" s="20">
        <f>IF(AND(G25&lt;&gt;"",G25&gt;0),$B$8/12*G25,REPT(,1))</f>
        <v>481.4030929011964</v>
      </c>
      <c r="E26" s="20">
        <f>IF(AND(G25&lt;&gt;"",G25&gt;0),C26-D26,REPT(,1))</f>
        <v>209.22277590845908</v>
      </c>
      <c r="F26" s="21">
        <v>0</v>
      </c>
      <c r="G26" s="20">
        <f>IF(AND(G25&lt;&gt;"",G25&gt;0),IF(C26-G25&lt;0,G25-E26-F26,C26-G25),REPT(,1))</f>
        <v>139835.31334080323</v>
      </c>
      <c r="I26" s="11"/>
      <c r="J26" s="25"/>
    </row>
    <row r="27" spans="1:10" ht="12.75">
      <c r="A27" s="17">
        <f>DATE(YEAR(A26),MONTH(A26)+1,DAY(A26))</f>
        <v>41155</v>
      </c>
      <c r="B27" s="18">
        <f>IF(AND(G26&lt;&gt;"",G26&gt;0),B26+1,REPT(,1))</f>
        <v>14</v>
      </c>
      <c r="C27" s="20">
        <f>IF(AND(G26&lt;&gt;"",G26&gt;0),IF(PMT($B$8/12,$B$7,-$B$5)&lt;=G26,PMT($B$8/12,$B$7,-$B$5),G26),REPT(,1))</f>
        <v>690.6258688096555</v>
      </c>
      <c r="D27" s="20">
        <f>IF(AND(G26&lt;&gt;"",G26&gt;0),$B$8/12*G26,REPT(,1))</f>
        <v>480.6838896090111</v>
      </c>
      <c r="E27" s="20">
        <f>IF(AND(G26&lt;&gt;"",G26&gt;0),C27-D27,REPT(,1))</f>
        <v>209.94197920064437</v>
      </c>
      <c r="F27" s="21">
        <v>0</v>
      </c>
      <c r="G27" s="20">
        <f>IF(AND(G26&lt;&gt;"",G26&gt;0),IF(C27-G26&lt;0,G26-E27-F27,C27-G26),REPT(,1))</f>
        <v>139625.3713616026</v>
      </c>
      <c r="I27" s="11"/>
      <c r="J27" s="25"/>
    </row>
    <row r="28" spans="1:10" ht="12.75">
      <c r="A28" s="17">
        <f>DATE(YEAR(A27),MONTH(A27)+1,DAY(A27))</f>
        <v>41185</v>
      </c>
      <c r="B28" s="18">
        <f>IF(AND(G27&lt;&gt;"",G27&gt;0),B27+1,REPT(,1))</f>
        <v>15</v>
      </c>
      <c r="C28" s="20">
        <f>IF(AND(G27&lt;&gt;"",G27&gt;0),IF(PMT($B$8/12,$B$7,-$B$5)&lt;=G27,PMT($B$8/12,$B$7,-$B$5),G27),REPT(,1))</f>
        <v>690.6258688096555</v>
      </c>
      <c r="D28" s="20">
        <f>IF(AND(G27&lt;&gt;"",G27&gt;0),$B$8/12*G27,REPT(,1))</f>
        <v>479.9622140555089</v>
      </c>
      <c r="E28" s="20">
        <f>IF(AND(G27&lt;&gt;"",G27&gt;0),C28-D28,REPT(,1))</f>
        <v>210.66365475414653</v>
      </c>
      <c r="F28" s="21">
        <v>0</v>
      </c>
      <c r="G28" s="20">
        <f>IF(AND(G27&lt;&gt;"",G27&gt;0),IF(C28-G27&lt;0,G27-E28-F28,C28-G27),REPT(,1))</f>
        <v>139414.70770684845</v>
      </c>
      <c r="J28" s="13"/>
    </row>
    <row r="29" spans="1:12" ht="12.75">
      <c r="A29" s="17">
        <f>DATE(YEAR(A28),MONTH(A28)+1,DAY(A28))</f>
        <v>41216</v>
      </c>
      <c r="B29" s="18">
        <f>IF(AND(G28&lt;&gt;"",G28&gt;0),B28+1,REPT(,1))</f>
        <v>16</v>
      </c>
      <c r="C29" s="20">
        <f>IF(AND(G28&lt;&gt;"",G28&gt;0),IF(PMT($B$8/12,$B$7,-$B$5)&lt;=G28,PMT($B$8/12,$B$7,-$B$5),G28),REPT(,1))</f>
        <v>690.6258688096555</v>
      </c>
      <c r="D29" s="20">
        <f>IF(AND(G28&lt;&gt;"",G28&gt;0),$B$8/12*G28,REPT(,1))</f>
        <v>479.2380577422916</v>
      </c>
      <c r="E29" s="20">
        <f>IF(AND(G28&lt;&gt;"",G28&gt;0),C29-D29,REPT(,1))</f>
        <v>211.38781106736388</v>
      </c>
      <c r="F29" s="21">
        <v>0</v>
      </c>
      <c r="G29" s="20">
        <f>IF(AND(G28&lt;&gt;"",G28&gt;0),IF(C29-G28&lt;0,G28-E29-F29,C29-G28),REPT(,1))</f>
        <v>139203.31989578108</v>
      </c>
      <c r="J29" s="25"/>
      <c r="K29" s="25"/>
      <c r="L29" s="25"/>
    </row>
    <row r="30" spans="1:7" ht="12.75">
      <c r="A30" s="17">
        <f>DATE(YEAR(A29),MONTH(A29)+1,DAY(A29))</f>
        <v>41246</v>
      </c>
      <c r="B30" s="18">
        <f>IF(AND(G29&lt;&gt;"",G29&gt;0),B29+1,REPT(,1))</f>
        <v>17</v>
      </c>
      <c r="C30" s="20">
        <f>IF(AND(G29&lt;&gt;"",G29&gt;0),IF(PMT($B$8/12,$B$7,-$B$5)&lt;=G29,PMT($B$8/12,$B$7,-$B$5),G29),REPT(,1))</f>
        <v>690.6258688096555</v>
      </c>
      <c r="D30" s="20">
        <f>IF(AND(G29&lt;&gt;"",G29&gt;0),$B$8/12*G29,REPT(,1))</f>
        <v>478.5114121417475</v>
      </c>
      <c r="E30" s="20">
        <f>IF(AND(G29&lt;&gt;"",G29&gt;0),C30-D30,REPT(,1))</f>
        <v>212.11445666790797</v>
      </c>
      <c r="F30" s="21">
        <v>0</v>
      </c>
      <c r="G30" s="20">
        <f>IF(AND(G29&lt;&gt;"",G29&gt;0),IF(C30-G29&lt;0,G29-E30-F30,C30-G29),REPT(,1))</f>
        <v>138991.20543911317</v>
      </c>
    </row>
    <row r="31" spans="1:12" ht="12.75">
      <c r="A31" s="17">
        <f>DATE(YEAR(A30),MONTH(A30)+1,DAY(A30))</f>
        <v>41277</v>
      </c>
      <c r="B31" s="18">
        <f>IF(AND(G30&lt;&gt;"",G30&gt;0),B30+1,REPT(,1))</f>
        <v>18</v>
      </c>
      <c r="C31" s="20">
        <f>IF(AND(G30&lt;&gt;"",G30&gt;0),IF(PMT($B$8/12,$B$7,-$B$5)&lt;=G30,PMT($B$8/12,$B$7,-$B$5),G30),REPT(,1))</f>
        <v>690.6258688096555</v>
      </c>
      <c r="D31" s="20">
        <f>IF(AND(G30&lt;&gt;"",G30&gt;0),$B$8/12*G30,REPT(,1))</f>
        <v>477.7822686969515</v>
      </c>
      <c r="E31" s="20">
        <f>IF(AND(G30&lt;&gt;"",G30&gt;0),C31-D31,REPT(,1))</f>
        <v>212.84360011270394</v>
      </c>
      <c r="F31" s="21">
        <v>0</v>
      </c>
      <c r="G31" s="20">
        <f>IF(AND(G30&lt;&gt;"",G30&gt;0),IF(C31-G30&lt;0,G30-E31-F31,C31-G30),REPT(,1))</f>
        <v>138778.36183900046</v>
      </c>
      <c r="J31" s="25"/>
      <c r="K31" s="25"/>
      <c r="L31" s="25"/>
    </row>
    <row r="32" spans="1:7" ht="12.75">
      <c r="A32" s="17">
        <f>DATE(YEAR(A31),MONTH(A31)+1,DAY(A31))</f>
        <v>41308</v>
      </c>
      <c r="B32" s="18">
        <f>IF(AND(G31&lt;&gt;"",G31&gt;0),B31+1,REPT(,1))</f>
        <v>19</v>
      </c>
      <c r="C32" s="20">
        <f>IF(AND(G31&lt;&gt;"",G31&gt;0),IF(PMT($B$8/12,$B$7,-$B$5)&lt;=G31,PMT($B$8/12,$B$7,-$B$5),G31),REPT(,1))</f>
        <v>690.6258688096555</v>
      </c>
      <c r="D32" s="20">
        <f>IF(AND(G31&lt;&gt;"",G31&gt;0),$B$8/12*G31,REPT(,1))</f>
        <v>477.05061882156406</v>
      </c>
      <c r="E32" s="20">
        <f>IF(AND(G31&lt;&gt;"",G31&gt;0),C32-D32,REPT(,1))</f>
        <v>213.5752499880914</v>
      </c>
      <c r="F32" s="21">
        <v>0</v>
      </c>
      <c r="G32" s="20">
        <f>IF(AND(G31&lt;&gt;"",G31&gt;0),IF(C32-G31&lt;0,G31-E32-F32,C32-G31),REPT(,1))</f>
        <v>138564.78658901236</v>
      </c>
    </row>
    <row r="33" spans="1:7" ht="12.75">
      <c r="A33" s="17">
        <f>DATE(YEAR(A32),MONTH(A32)+1,DAY(A32))</f>
        <v>41336</v>
      </c>
      <c r="B33" s="18">
        <f>IF(AND(G32&lt;&gt;"",G32&gt;0),B32+1,REPT(,1))</f>
        <v>20</v>
      </c>
      <c r="C33" s="20">
        <f>IF(AND(G32&lt;&gt;"",G32&gt;0),IF(PMT($B$8/12,$B$7,-$B$5)&lt;=G32,PMT($B$8/12,$B$7,-$B$5),G32),REPT(,1))</f>
        <v>690.6258688096555</v>
      </c>
      <c r="D33" s="20">
        <f>IF(AND(G32&lt;&gt;"",G32&gt;0),$B$8/12*G32,REPT(,1))</f>
        <v>476.31645389973</v>
      </c>
      <c r="E33" s="20">
        <f>IF(AND(G32&lt;&gt;"",G32&gt;0),C33-D33,REPT(,1))</f>
        <v>214.30941490992547</v>
      </c>
      <c r="F33" s="21">
        <v>0</v>
      </c>
      <c r="G33" s="20">
        <f>IF(AND(G32&lt;&gt;"",G32&gt;0),IF(C33-G32&lt;0,G32-E33-F33,C33-G32),REPT(,1))</f>
        <v>138350.47717410245</v>
      </c>
    </row>
    <row r="34" spans="1:7" ht="12.75">
      <c r="A34" s="17">
        <f>DATE(YEAR(A33),MONTH(A33)+1,DAY(A33))</f>
        <v>41367</v>
      </c>
      <c r="B34" s="18">
        <f>IF(AND(G33&lt;&gt;"",G33&gt;0),B33+1,REPT(,1))</f>
        <v>21</v>
      </c>
      <c r="C34" s="20">
        <f>IF(AND(G33&lt;&gt;"",G33&gt;0),IF(PMT($B$8/12,$B$7,-$B$5)&lt;=G33,PMT($B$8/12,$B$7,-$B$5),G33),REPT(,1))</f>
        <v>690.6258688096555</v>
      </c>
      <c r="D34" s="20">
        <f>IF(AND(G33&lt;&gt;"",G33&gt;0),$B$8/12*G33,REPT(,1))</f>
        <v>475.57976528597715</v>
      </c>
      <c r="E34" s="20">
        <f>IF(AND(G33&lt;&gt;"",G33&gt;0),C34-D34,REPT(,1))</f>
        <v>215.0461035236783</v>
      </c>
      <c r="F34" s="21">
        <v>0</v>
      </c>
      <c r="G34" s="20">
        <f>IF(AND(G33&lt;&gt;"",G33&gt;0),IF(C34-G33&lt;0,G33-E34-F34,C34-G33),REPT(,1))</f>
        <v>138135.43107057878</v>
      </c>
    </row>
    <row r="35" spans="1:7" ht="12.75">
      <c r="A35" s="17">
        <f>DATE(YEAR(A34),MONTH(A34)+1,DAY(A34))</f>
        <v>41397</v>
      </c>
      <c r="B35" s="18">
        <f>IF(AND(G34&lt;&gt;"",G34&gt;0),B34+1,REPT(,1))</f>
        <v>22</v>
      </c>
      <c r="C35" s="20">
        <f>IF(AND(G34&lt;&gt;"",G34&gt;0),IF(PMT($B$8/12,$B$7,-$B$5)&lt;=G34,PMT($B$8/12,$B$7,-$B$5),G34),REPT(,1))</f>
        <v>690.6258688096555</v>
      </c>
      <c r="D35" s="20">
        <f>IF(AND(G34&lt;&gt;"",G34&gt;0),$B$8/12*G34,REPT(,1))</f>
        <v>474.8405443051146</v>
      </c>
      <c r="E35" s="20">
        <f>IF(AND(G34&lt;&gt;"",G34&gt;0),C35-D35,REPT(,1))</f>
        <v>215.78532450454088</v>
      </c>
      <c r="F35" s="21">
        <v>0</v>
      </c>
      <c r="G35" s="20">
        <f>IF(AND(G34&lt;&gt;"",G34&gt;0),IF(C35-G34&lt;0,G34-E35-F35,C35-G34),REPT(,1))</f>
        <v>137919.64574607424</v>
      </c>
    </row>
    <row r="36" spans="1:7" ht="12.75">
      <c r="A36" s="17">
        <f>DATE(YEAR(A35),MONTH(A35)+1,DAY(A35))</f>
        <v>41428</v>
      </c>
      <c r="B36" s="18">
        <f>IF(AND(G35&lt;&gt;"",G35&gt;0),B35+1,REPT(,1))</f>
        <v>23</v>
      </c>
      <c r="C36" s="20">
        <f>IF(AND(G35&lt;&gt;"",G35&gt;0),IF(PMT($B$8/12,$B$7,-$B$5)&lt;=G35,PMT($B$8/12,$B$7,-$B$5),G35),REPT(,1))</f>
        <v>690.6258688096555</v>
      </c>
      <c r="D36" s="20">
        <f>IF(AND(G35&lt;&gt;"",G35&gt;0),$B$8/12*G35,REPT(,1))</f>
        <v>474.0987822521302</v>
      </c>
      <c r="E36" s="20">
        <f>IF(AND(G35&lt;&gt;"",G35&gt;0),C36-D36,REPT(,1))</f>
        <v>216.52708655752525</v>
      </c>
      <c r="F36" s="21">
        <v>0</v>
      </c>
      <c r="G36" s="20">
        <f>IF(AND(G35&lt;&gt;"",G35&gt;0),IF(C36-G35&lt;0,G35-E36-F36,C36-G35),REPT(,1))</f>
        <v>137703.1186595167</v>
      </c>
    </row>
    <row r="37" spans="1:7" ht="12.75">
      <c r="A37" s="17">
        <f>DATE(YEAR(A36),MONTH(A36)+1,DAY(A36))</f>
        <v>41458</v>
      </c>
      <c r="B37" s="18">
        <f>IF(AND(G36&lt;&gt;"",G36&gt;0),B36+1,REPT(,1))</f>
        <v>24</v>
      </c>
      <c r="C37" s="20">
        <f>IF(AND(G36&lt;&gt;"",G36&gt;0),IF(PMT($B$8/12,$B$7,-$B$5)&lt;=G36,PMT($B$8/12,$B$7,-$B$5),G36),REPT(,1))</f>
        <v>690.6258688096555</v>
      </c>
      <c r="D37" s="20">
        <f>IF(AND(G36&lt;&gt;"",G36&gt;0),$B$8/12*G36,REPT(,1))</f>
        <v>473.3544703920887</v>
      </c>
      <c r="E37" s="20">
        <f>IF(AND(G36&lt;&gt;"",G36&gt;0),C37-D37,REPT(,1))</f>
        <v>217.2713984175668</v>
      </c>
      <c r="F37" s="21">
        <v>0</v>
      </c>
      <c r="G37" s="20">
        <f>IF(AND(G36&lt;&gt;"",G36&gt;0),IF(C37-G36&lt;0,G36-E37-F37,C37-G36),REPT(,1))</f>
        <v>137485.84726109914</v>
      </c>
    </row>
    <row r="38" spans="1:7" ht="12.75">
      <c r="A38" s="17">
        <f>DATE(YEAR(A37),MONTH(A37)+1,DAY(A37))</f>
        <v>41489</v>
      </c>
      <c r="B38" s="18">
        <f>IF(AND(G37&lt;&gt;"",G37&gt;0),B37+1,REPT(,1))</f>
        <v>25</v>
      </c>
      <c r="C38" s="20">
        <f>IF(AND(G37&lt;&gt;"",G37&gt;0),IF(PMT($B$8/12,$B$7,-$B$5)&lt;=G37,PMT($B$8/12,$B$7,-$B$5),G37),REPT(,1))</f>
        <v>690.6258688096555</v>
      </c>
      <c r="D38" s="20">
        <f>IF(AND(G37&lt;&gt;"",G37&gt;0),$B$8/12*G37,REPT(,1))</f>
        <v>472.6075999600283</v>
      </c>
      <c r="E38" s="20">
        <f>IF(AND(G37&lt;&gt;"",G37&gt;0),C38-D38,REPT(,1))</f>
        <v>218.01826884962713</v>
      </c>
      <c r="F38" s="21">
        <v>0</v>
      </c>
      <c r="G38" s="20">
        <f>IF(AND(G37&lt;&gt;"",G37&gt;0),IF(C38-G37&lt;0,G37-E38-F38,C38-G37),REPT(,1))</f>
        <v>137267.82899224953</v>
      </c>
    </row>
    <row r="39" spans="1:7" ht="12.75">
      <c r="A39" s="17">
        <f>DATE(YEAR(A38),MONTH(A38)+1,DAY(A38))</f>
        <v>41520</v>
      </c>
      <c r="B39" s="18">
        <f>IF(AND(G38&lt;&gt;"",G38&gt;0),B38+1,REPT(,1))</f>
        <v>26</v>
      </c>
      <c r="C39" s="20">
        <f>IF(AND(G38&lt;&gt;"",G38&gt;0),IF(PMT($B$8/12,$B$7,-$B$5)&lt;=G38,PMT($B$8/12,$B$7,-$B$5),G38),REPT(,1))</f>
        <v>690.6258688096555</v>
      </c>
      <c r="D39" s="20">
        <f>IF(AND(G38&lt;&gt;"",G38&gt;0),$B$8/12*G38,REPT(,1))</f>
        <v>471.8581621608578</v>
      </c>
      <c r="E39" s="20">
        <f>IF(AND(G38&lt;&gt;"",G38&gt;0),C39-D39,REPT(,1))</f>
        <v>218.76770664879768</v>
      </c>
      <c r="F39" s="21">
        <v>0</v>
      </c>
      <c r="G39" s="20">
        <f>IF(AND(G38&lt;&gt;"",G38&gt;0),IF(C39-G38&lt;0,G38-E39-F39,C39-G38),REPT(,1))</f>
        <v>137049.06128560074</v>
      </c>
    </row>
    <row r="40" spans="1:7" ht="12.75">
      <c r="A40" s="17">
        <f>DATE(YEAR(A39),MONTH(A39)+1,DAY(A39))</f>
        <v>41550</v>
      </c>
      <c r="B40" s="18">
        <f>IF(AND(G39&lt;&gt;"",G39&gt;0),B39+1,REPT(,1))</f>
        <v>27</v>
      </c>
      <c r="C40" s="20">
        <f>IF(AND(G39&lt;&gt;"",G39&gt;0),IF(PMT($B$8/12,$B$7,-$B$5)&lt;=G39,PMT($B$8/12,$B$7,-$B$5),G39),REPT(,1))</f>
        <v>690.6258688096555</v>
      </c>
      <c r="D40" s="20">
        <f>IF(AND(G39&lt;&gt;"",G39&gt;0),$B$8/12*G39,REPT(,1))</f>
        <v>471.10614816925255</v>
      </c>
      <c r="E40" s="20">
        <f>IF(AND(G39&lt;&gt;"",G39&gt;0),C40-D40,REPT(,1))</f>
        <v>219.5197206404029</v>
      </c>
      <c r="F40" s="21">
        <v>0</v>
      </c>
      <c r="G40" s="20">
        <f>IF(AND(G39&lt;&gt;"",G39&gt;0),IF(C40-G39&lt;0,G39-E40-F40,C40-G39),REPT(,1))</f>
        <v>136829.54156496032</v>
      </c>
    </row>
    <row r="41" spans="1:7" ht="12.75">
      <c r="A41" s="17">
        <f>DATE(YEAR(A40),MONTH(A40)+1,DAY(A40))</f>
        <v>41581</v>
      </c>
      <c r="B41" s="18">
        <f>IF(AND(G40&lt;&gt;"",G40&gt;0),B40+1,REPT(,1))</f>
        <v>28</v>
      </c>
      <c r="C41" s="20">
        <f>IF(AND(G40&lt;&gt;"",G40&gt;0),IF(PMT($B$8/12,$B$7,-$B$5)&lt;=G40,PMT($B$8/12,$B$7,-$B$5),G40),REPT(,1))</f>
        <v>690.6258688096555</v>
      </c>
      <c r="D41" s="20">
        <f>IF(AND(G40&lt;&gt;"",G40&gt;0),$B$8/12*G40,REPT(,1))</f>
        <v>470.35154912955113</v>
      </c>
      <c r="E41" s="20">
        <f>IF(AND(G40&lt;&gt;"",G40&gt;0),C41-D41,REPT(,1))</f>
        <v>220.27431968010433</v>
      </c>
      <c r="F41" s="21">
        <v>0</v>
      </c>
      <c r="G41" s="20">
        <f>IF(AND(G40&lt;&gt;"",G40&gt;0),IF(C41-G40&lt;0,G40-E41-F41,C41-G40),REPT(,1))</f>
        <v>136609.2672452802</v>
      </c>
    </row>
    <row r="42" spans="1:7" ht="12.75">
      <c r="A42" s="17">
        <f>DATE(YEAR(A41),MONTH(A41)+1,DAY(A41))</f>
        <v>41611</v>
      </c>
      <c r="B42" s="18">
        <f>IF(AND(G41&lt;&gt;"",G41&gt;0),B41+1,REPT(,1))</f>
        <v>29</v>
      </c>
      <c r="C42" s="20">
        <f>IF(AND(G41&lt;&gt;"",G41&gt;0),IF(PMT($B$8/12,$B$7,-$B$5)&lt;=G41,PMT($B$8/12,$B$7,-$B$5),G41),REPT(,1))</f>
        <v>690.6258688096555</v>
      </c>
      <c r="D42" s="20">
        <f>IF(AND(G41&lt;&gt;"",G41&gt;0),$B$8/12*G41,REPT(,1))</f>
        <v>469.5943561556507</v>
      </c>
      <c r="E42" s="20">
        <f>IF(AND(G41&lt;&gt;"",G41&gt;0),C42-D42,REPT(,1))</f>
        <v>221.03151265400476</v>
      </c>
      <c r="F42" s="21">
        <v>0</v>
      </c>
      <c r="G42" s="20">
        <f>IF(AND(G41&lt;&gt;"",G41&gt;0),IF(C42-G41&lt;0,G41-E42-F42,C42-G41),REPT(,1))</f>
        <v>136388.2357326262</v>
      </c>
    </row>
    <row r="43" spans="1:7" ht="12.75">
      <c r="A43" s="17">
        <f>DATE(YEAR(A42),MONTH(A42)+1,DAY(A42))</f>
        <v>41642</v>
      </c>
      <c r="B43" s="18">
        <f>IF(AND(G42&lt;&gt;"",G42&gt;0),B42+1,REPT(,1))</f>
        <v>30</v>
      </c>
      <c r="C43" s="20">
        <f>IF(AND(G42&lt;&gt;"",G42&gt;0),IF(PMT($B$8/12,$B$7,-$B$5)&lt;=G42,PMT($B$8/12,$B$7,-$B$5),G42),REPT(,1))</f>
        <v>690.6258688096555</v>
      </c>
      <c r="D43" s="20">
        <f>IF(AND(G42&lt;&gt;"",G42&gt;0),$B$8/12*G42,REPT(,1))</f>
        <v>468.83456033090255</v>
      </c>
      <c r="E43" s="20">
        <f>IF(AND(G42&lt;&gt;"",G42&gt;0),C43-D43,REPT(,1))</f>
        <v>221.7913084787529</v>
      </c>
      <c r="F43" s="21">
        <v>0</v>
      </c>
      <c r="G43" s="20">
        <f>IF(AND(G42&lt;&gt;"",G42&gt;0),IF(C43-G42&lt;0,G42-E43-F43,C43-G42),REPT(,1))</f>
        <v>136166.44442414746</v>
      </c>
    </row>
    <row r="44" spans="1:7" ht="12.75">
      <c r="A44" s="17">
        <f>DATE(YEAR(A43),MONTH(A43)+1,DAY(A43))</f>
        <v>41673</v>
      </c>
      <c r="B44" s="18">
        <f>IF(AND(G43&lt;&gt;"",G43&gt;0),B43+1,REPT(,1))</f>
        <v>31</v>
      </c>
      <c r="C44" s="20">
        <f>IF(AND(G43&lt;&gt;"",G43&gt;0),IF(PMT($B$8/12,$B$7,-$B$5)&lt;=G43,PMT($B$8/12,$B$7,-$B$5),G43),REPT(,1))</f>
        <v>690.6258688096555</v>
      </c>
      <c r="D44" s="20">
        <f>IF(AND(G43&lt;&gt;"",G43&gt;0),$B$8/12*G43,REPT(,1))</f>
        <v>468.07215270800685</v>
      </c>
      <c r="E44" s="20">
        <f>IF(AND(G43&lt;&gt;"",G43&gt;0),C44-D44,REPT(,1))</f>
        <v>222.5537161016486</v>
      </c>
      <c r="F44" s="21">
        <v>0</v>
      </c>
      <c r="G44" s="20">
        <f>IF(AND(G43&lt;&gt;"",G43&gt;0),IF(C44-G43&lt;0,G43-E44-F44,C44-G43),REPT(,1))</f>
        <v>135943.8907080458</v>
      </c>
    </row>
    <row r="45" spans="1:7" ht="12.75">
      <c r="A45" s="17">
        <f>DATE(YEAR(A44),MONTH(A44)+1,DAY(A44))</f>
        <v>41701</v>
      </c>
      <c r="B45" s="18">
        <f>IF(AND(G44&lt;&gt;"",G44&gt;0),B44+1,REPT(,1))</f>
        <v>32</v>
      </c>
      <c r="C45" s="20">
        <f>IF(AND(G44&lt;&gt;"",G44&gt;0),IF(PMT($B$8/12,$B$7,-$B$5)&lt;=G44,PMT($B$8/12,$B$7,-$B$5),G44),REPT(,1))</f>
        <v>690.6258688096555</v>
      </c>
      <c r="D45" s="20">
        <f>IF(AND(G44&lt;&gt;"",G44&gt;0),$B$8/12*G44,REPT(,1))</f>
        <v>467.3071243089074</v>
      </c>
      <c r="E45" s="20">
        <f>IF(AND(G44&lt;&gt;"",G44&gt;0),C45-D45,REPT(,1))</f>
        <v>223.31874450074804</v>
      </c>
      <c r="F45" s="21">
        <v>0</v>
      </c>
      <c r="G45" s="20">
        <f>IF(AND(G44&lt;&gt;"",G44&gt;0),IF(C45-G44&lt;0,G44-E45-F45,C45-G44),REPT(,1))</f>
        <v>135720.57196354505</v>
      </c>
    </row>
    <row r="46" spans="1:7" ht="12.75">
      <c r="A46" s="17">
        <f>DATE(YEAR(A45),MONTH(A45)+1,DAY(A45))</f>
        <v>41732</v>
      </c>
      <c r="B46" s="18">
        <f>IF(AND(G45&lt;&gt;"",G45&gt;0),B45+1,REPT(,1))</f>
        <v>33</v>
      </c>
      <c r="C46" s="20">
        <f>IF(AND(G45&lt;&gt;"",G45&gt;0),IF(PMT($B$8/12,$B$7,-$B$5)&lt;=G45,PMT($B$8/12,$B$7,-$B$5),G45),REPT(,1))</f>
        <v>690.6258688096555</v>
      </c>
      <c r="D46" s="20">
        <f>IF(AND(G45&lt;&gt;"",G45&gt;0),$B$8/12*G45,REPT(,1))</f>
        <v>466.5394661246861</v>
      </c>
      <c r="E46" s="20">
        <f>IF(AND(G45&lt;&gt;"",G45&gt;0),C46-D46,REPT(,1))</f>
        <v>224.08640268496936</v>
      </c>
      <c r="F46" s="21">
        <v>0</v>
      </c>
      <c r="G46" s="20">
        <f>IF(AND(G45&lt;&gt;"",G45&gt;0),IF(C46-G45&lt;0,G45-E46-F46,C46-G45),REPT(,1))</f>
        <v>135496.48556086008</v>
      </c>
    </row>
    <row r="47" spans="1:7" ht="12.75">
      <c r="A47" s="17">
        <f>DATE(YEAR(A46),MONTH(A46)+1,DAY(A46))</f>
        <v>41762</v>
      </c>
      <c r="B47" s="18">
        <f>IF(AND(G46&lt;&gt;"",G46&gt;0),B46+1,REPT(,1))</f>
        <v>34</v>
      </c>
      <c r="C47" s="20">
        <f>IF(AND(G46&lt;&gt;"",G46&gt;0),IF(PMT($B$8/12,$B$7,-$B$5)&lt;=G46,PMT($B$8/12,$B$7,-$B$5),G46),REPT(,1))</f>
        <v>690.6258688096555</v>
      </c>
      <c r="D47" s="20">
        <f>IF(AND(G46&lt;&gt;"",G46&gt;0),$B$8/12*G46,REPT(,1))</f>
        <v>465.7691691154565</v>
      </c>
      <c r="E47" s="20">
        <f>IF(AND(G46&lt;&gt;"",G46&gt;0),C47-D47,REPT(,1))</f>
        <v>224.85669969419894</v>
      </c>
      <c r="F47" s="21">
        <v>0</v>
      </c>
      <c r="G47" s="20">
        <f>IF(AND(G46&lt;&gt;"",G46&gt;0),IF(C47-G46&lt;0,G46-E47-F47,C47-G46),REPT(,1))</f>
        <v>135271.62886116587</v>
      </c>
    </row>
    <row r="48" spans="1:7" ht="12.75">
      <c r="A48" s="17">
        <f>DATE(YEAR(A47),MONTH(A47)+1,DAY(A47))</f>
        <v>41793</v>
      </c>
      <c r="B48" s="18">
        <f>IF(AND(G47&lt;&gt;"",G47&gt;0),B47+1,REPT(,1))</f>
        <v>35</v>
      </c>
      <c r="C48" s="20">
        <f>IF(AND(G47&lt;&gt;"",G47&gt;0),IF(PMT($B$8/12,$B$7,-$B$5)&lt;=G47,PMT($B$8/12,$B$7,-$B$5),G47),REPT(,1))</f>
        <v>690.6258688096555</v>
      </c>
      <c r="D48" s="20">
        <f>IF(AND(G47&lt;&gt;"",G47&gt;0),$B$8/12*G47,REPT(,1))</f>
        <v>464.99622421025765</v>
      </c>
      <c r="E48" s="20">
        <f>IF(AND(G47&lt;&gt;"",G47&gt;0),C48-D48,REPT(,1))</f>
        <v>225.6296445993978</v>
      </c>
      <c r="F48" s="21">
        <v>0</v>
      </c>
      <c r="G48" s="20">
        <f>IF(AND(G47&lt;&gt;"",G47&gt;0),IF(C48-G47&lt;0,G47-E48-F48,C48-G47),REPT(,1))</f>
        <v>135045.99921656647</v>
      </c>
    </row>
    <row r="49" spans="1:7" ht="12.75">
      <c r="A49" s="17">
        <f>DATE(YEAR(A48),MONTH(A48)+1,DAY(A48))</f>
        <v>41823</v>
      </c>
      <c r="B49" s="18">
        <f>IF(AND(G48&lt;&gt;"",G48&gt;0),B48+1,REPT(,1))</f>
        <v>36</v>
      </c>
      <c r="C49" s="20">
        <f>IF(AND(G48&lt;&gt;"",G48&gt;0),IF(PMT($B$8/12,$B$7,-$B$5)&lt;=G48,PMT($B$8/12,$B$7,-$B$5),G48),REPT(,1))</f>
        <v>690.6258688096555</v>
      </c>
      <c r="D49" s="20">
        <f>IF(AND(G48&lt;&gt;"",G48&gt;0),$B$8/12*G48,REPT(,1))</f>
        <v>464.22062230694723</v>
      </c>
      <c r="E49" s="20">
        <f>IF(AND(G48&lt;&gt;"",G48&gt;0),C49-D49,REPT(,1))</f>
        <v>226.40524650270822</v>
      </c>
      <c r="F49" s="21">
        <v>0</v>
      </c>
      <c r="G49" s="20">
        <f>IF(AND(G48&lt;&gt;"",G48&gt;0),IF(C49-G48&lt;0,G48-E49-F49,C49-G48),REPT(,1))</f>
        <v>134819.59397006375</v>
      </c>
    </row>
    <row r="50" spans="1:7" ht="12.75">
      <c r="A50" s="17">
        <f>DATE(YEAR(A49),MONTH(A49)+1,DAY(A49))</f>
        <v>41854</v>
      </c>
      <c r="B50" s="18">
        <f>IF(AND(G49&lt;&gt;"",G49&gt;0),B49+1,REPT(,1))</f>
        <v>37</v>
      </c>
      <c r="C50" s="20">
        <f>IF(AND(G49&lt;&gt;"",G49&gt;0),IF(PMT($B$8/12,$B$7,-$B$5)&lt;=G49,PMT($B$8/12,$B$7,-$B$5),G49),REPT(,1))</f>
        <v>690.6258688096555</v>
      </c>
      <c r="D50" s="20">
        <f>IF(AND(G49&lt;&gt;"",G49&gt;0),$B$8/12*G49,REPT(,1))</f>
        <v>463.4423542720942</v>
      </c>
      <c r="E50" s="20">
        <f>IF(AND(G49&lt;&gt;"",G49&gt;0),C50-D50,REPT(,1))</f>
        <v>227.18351453756128</v>
      </c>
      <c r="F50" s="21">
        <v>0</v>
      </c>
      <c r="G50" s="20">
        <f>IF(AND(G49&lt;&gt;"",G49&gt;0),IF(C50-G49&lt;0,G49-E50-F50,C50-G49),REPT(,1))</f>
        <v>134592.4104555262</v>
      </c>
    </row>
    <row r="51" spans="1:7" ht="12.75">
      <c r="A51" s="17">
        <f>DATE(YEAR(A50),MONTH(A50)+1,DAY(A50))</f>
        <v>41885</v>
      </c>
      <c r="B51" s="18">
        <f>IF(AND(G50&lt;&gt;"",G50&gt;0),B50+1,REPT(,1))</f>
        <v>38</v>
      </c>
      <c r="C51" s="20">
        <f>IF(AND(G50&lt;&gt;"",G50&gt;0),IF(PMT($B$8/12,$B$7,-$B$5)&lt;=G50,PMT($B$8/12,$B$7,-$B$5),G50),REPT(,1))</f>
        <v>690.6258688096555</v>
      </c>
      <c r="D51" s="20">
        <f>IF(AND(G50&lt;&gt;"",G50&gt;0),$B$8/12*G50,REPT(,1))</f>
        <v>462.66141094087135</v>
      </c>
      <c r="E51" s="20">
        <f>IF(AND(G50&lt;&gt;"",G50&gt;0),C51-D51,REPT(,1))</f>
        <v>227.9644578687841</v>
      </c>
      <c r="F51" s="21">
        <v>0</v>
      </c>
      <c r="G51" s="20">
        <f>IF(AND(G50&lt;&gt;"",G50&gt;0),IF(C51-G50&lt;0,G50-E51-F51,C51-G50),REPT(,1))</f>
        <v>134364.44599765743</v>
      </c>
    </row>
    <row r="52" spans="1:7" ht="12.75">
      <c r="A52" s="17">
        <f>DATE(YEAR(A51),MONTH(A51)+1,DAY(A51))</f>
        <v>41915</v>
      </c>
      <c r="B52" s="18">
        <f>IF(AND(G51&lt;&gt;"",G51&gt;0),B51+1,REPT(,1))</f>
        <v>39</v>
      </c>
      <c r="C52" s="20">
        <f>IF(AND(G51&lt;&gt;"",G51&gt;0),IF(PMT($B$8/12,$B$7,-$B$5)&lt;=G51,PMT($B$8/12,$B$7,-$B$5),G51),REPT(,1))</f>
        <v>690.6258688096555</v>
      </c>
      <c r="D52" s="20">
        <f>IF(AND(G51&lt;&gt;"",G51&gt;0),$B$8/12*G51,REPT(,1))</f>
        <v>461.8777831169474</v>
      </c>
      <c r="E52" s="20">
        <f>IF(AND(G51&lt;&gt;"",G51&gt;0),C52-D52,REPT(,1))</f>
        <v>228.74808569270806</v>
      </c>
      <c r="F52" s="21">
        <v>0</v>
      </c>
      <c r="G52" s="20">
        <f>IF(AND(G51&lt;&gt;"",G51&gt;0),IF(C52-G51&lt;0,G51-E52-F52,C52-G51),REPT(,1))</f>
        <v>134135.69791196473</v>
      </c>
    </row>
    <row r="53" spans="1:7" ht="12.75">
      <c r="A53" s="17">
        <f>DATE(YEAR(A52),MONTH(A52)+1,DAY(A52))</f>
        <v>41946</v>
      </c>
      <c r="B53" s="18">
        <f>IF(AND(G52&lt;&gt;"",G52&gt;0),B52+1,REPT(,1))</f>
        <v>40</v>
      </c>
      <c r="C53" s="20">
        <f>IF(AND(G52&lt;&gt;"",G52&gt;0),IF(PMT($B$8/12,$B$7,-$B$5)&lt;=G52,PMT($B$8/12,$B$7,-$B$5),G52),REPT(,1))</f>
        <v>690.6258688096555</v>
      </c>
      <c r="D53" s="20">
        <f>IF(AND(G52&lt;&gt;"",G52&gt;0),$B$8/12*G52,REPT(,1))</f>
        <v>461.09146157237876</v>
      </c>
      <c r="E53" s="20">
        <f>IF(AND(G52&lt;&gt;"",G52&gt;0),C53-D53,REPT(,1))</f>
        <v>229.5344072372767</v>
      </c>
      <c r="F53" s="21">
        <v>0</v>
      </c>
      <c r="G53" s="20">
        <f>IF(AND(G52&lt;&gt;"",G52&gt;0),IF(C53-G52&lt;0,G52-E53-F53,C53-G52),REPT(,1))</f>
        <v>133906.16350472745</v>
      </c>
    </row>
    <row r="54" spans="1:7" ht="12.75">
      <c r="A54" s="17">
        <f>DATE(YEAR(A53),MONTH(A53)+1,DAY(A53))</f>
        <v>41976</v>
      </c>
      <c r="B54" s="18">
        <f>IF(AND(G53&lt;&gt;"",G53&gt;0),B53+1,REPT(,1))</f>
        <v>41</v>
      </c>
      <c r="C54" s="20">
        <f>IF(AND(G53&lt;&gt;"",G53&gt;0),IF(PMT($B$8/12,$B$7,-$B$5)&lt;=G53,PMT($B$8/12,$B$7,-$B$5),G53),REPT(,1))</f>
        <v>690.6258688096555</v>
      </c>
      <c r="D54" s="20">
        <f>IF(AND(G53&lt;&gt;"",G53&gt;0),$B$8/12*G53,REPT(,1))</f>
        <v>460.3024370475006</v>
      </c>
      <c r="E54" s="20">
        <f>IF(AND(G53&lt;&gt;"",G53&gt;0),C54-D54,REPT(,1))</f>
        <v>230.32343176215488</v>
      </c>
      <c r="F54" s="21">
        <v>0</v>
      </c>
      <c r="G54" s="20">
        <f>IF(AND(G53&lt;&gt;"",G53&gt;0),IF(C54-G53&lt;0,G53-E54-F54,C54-G53),REPT(,1))</f>
        <v>133675.84007296528</v>
      </c>
    </row>
    <row r="55" spans="1:7" ht="12.75">
      <c r="A55" s="17">
        <f>DATE(YEAR(A54),MONTH(A54)+1,DAY(A54))</f>
        <v>42007</v>
      </c>
      <c r="B55" s="18">
        <f>IF(AND(G54&lt;&gt;"",G54&gt;0),B54+1,REPT(,1))</f>
        <v>42</v>
      </c>
      <c r="C55" s="20">
        <f>IF(AND(G54&lt;&gt;"",G54&gt;0),IF(PMT($B$8/12,$B$7,-$B$5)&lt;=G54,PMT($B$8/12,$B$7,-$B$5),G54),REPT(,1))</f>
        <v>690.6258688096555</v>
      </c>
      <c r="D55" s="20">
        <f>IF(AND(G54&lt;&gt;"",G54&gt;0),$B$8/12*G54,REPT(,1))</f>
        <v>459.51070025081816</v>
      </c>
      <c r="E55" s="20">
        <f>IF(AND(G54&lt;&gt;"",G54&gt;0),C55-D55,REPT(,1))</f>
        <v>231.1151685588373</v>
      </c>
      <c r="F55" s="21">
        <v>0</v>
      </c>
      <c r="G55" s="20">
        <f>IF(AND(G54&lt;&gt;"",G54&gt;0),IF(C55-G54&lt;0,G54-E55-F55,C55-G54),REPT(,1))</f>
        <v>133444.72490440644</v>
      </c>
    </row>
    <row r="56" spans="1:7" ht="12.75">
      <c r="A56" s="17">
        <f>DATE(YEAR(A55),MONTH(A55)+1,DAY(A55))</f>
        <v>42038</v>
      </c>
      <c r="B56" s="18">
        <f>IF(AND(G55&lt;&gt;"",G55&gt;0),B55+1,REPT(,1))</f>
        <v>43</v>
      </c>
      <c r="C56" s="20">
        <f>IF(AND(G55&lt;&gt;"",G55&gt;0),IF(PMT($B$8/12,$B$7,-$B$5)&lt;=G55,PMT($B$8/12,$B$7,-$B$5),G55),REPT(,1))</f>
        <v>690.6258688096555</v>
      </c>
      <c r="D56" s="20">
        <f>IF(AND(G55&lt;&gt;"",G55&gt;0),$B$8/12*G55,REPT(,1))</f>
        <v>458.71624185889715</v>
      </c>
      <c r="E56" s="20">
        <f>IF(AND(G55&lt;&gt;"",G55&gt;0),C56-D56,REPT(,1))</f>
        <v>231.9096269507583</v>
      </c>
      <c r="F56" s="21">
        <v>0</v>
      </c>
      <c r="G56" s="20">
        <f>IF(AND(G55&lt;&gt;"",G55&gt;0),IF(C56-G55&lt;0,G55-E56-F56,C56-G55),REPT(,1))</f>
        <v>133212.81527745567</v>
      </c>
    </row>
    <row r="57" spans="1:7" ht="12.75">
      <c r="A57" s="17">
        <f>DATE(YEAR(A56),MONTH(A56)+1,DAY(A56))</f>
        <v>42066</v>
      </c>
      <c r="B57" s="18">
        <f>IF(AND(G56&lt;&gt;"",G56&gt;0),B56+1,REPT(,1))</f>
        <v>44</v>
      </c>
      <c r="C57" s="20">
        <f>IF(AND(G56&lt;&gt;"",G56&gt;0),IF(PMT($B$8/12,$B$7,-$B$5)&lt;=G56,PMT($B$8/12,$B$7,-$B$5),G56),REPT(,1))</f>
        <v>690.6258688096555</v>
      </c>
      <c r="D57" s="20">
        <f>IF(AND(G56&lt;&gt;"",G56&gt;0),$B$8/12*G56,REPT(,1))</f>
        <v>457.9190525162538</v>
      </c>
      <c r="E57" s="20">
        <f>IF(AND(G56&lt;&gt;"",G56&gt;0),C57-D57,REPT(,1))</f>
        <v>232.70681629340163</v>
      </c>
      <c r="F57" s="21">
        <v>0</v>
      </c>
      <c r="G57" s="20">
        <f>IF(AND(G56&lt;&gt;"",G56&gt;0),IF(C57-G56&lt;0,G56-E57-F57,C57-G56),REPT(,1))</f>
        <v>132980.10846116225</v>
      </c>
    </row>
    <row r="58" spans="1:7" ht="12.75">
      <c r="A58" s="17">
        <f>DATE(YEAR(A57),MONTH(A57)+1,DAY(A57))</f>
        <v>42097</v>
      </c>
      <c r="B58" s="18">
        <f>IF(AND(G57&lt;&gt;"",G57&gt;0),B57+1,REPT(,1))</f>
        <v>45</v>
      </c>
      <c r="C58" s="20">
        <f>IF(AND(G57&lt;&gt;"",G57&gt;0),IF(PMT($B$8/12,$B$7,-$B$5)&lt;=G57,PMT($B$8/12,$B$7,-$B$5),G57),REPT(,1))</f>
        <v>690.6258688096555</v>
      </c>
      <c r="D58" s="20">
        <f>IF(AND(G57&lt;&gt;"",G57&gt;0),$B$8/12*G57,REPT(,1))</f>
        <v>457.11912283524526</v>
      </c>
      <c r="E58" s="20">
        <f>IF(AND(G57&lt;&gt;"",G57&gt;0),C58-D58,REPT(,1))</f>
        <v>233.5067459744102</v>
      </c>
      <c r="F58" s="21">
        <v>0</v>
      </c>
      <c r="G58" s="20">
        <f>IF(AND(G57&lt;&gt;"",G57&gt;0),IF(C58-G57&lt;0,G57-E58-F58,C58-G57),REPT(,1))</f>
        <v>132746.60171518783</v>
      </c>
    </row>
    <row r="59" spans="1:7" ht="12.75">
      <c r="A59" s="17">
        <f>DATE(YEAR(A58),MONTH(A58)+1,DAY(A58))</f>
        <v>42127</v>
      </c>
      <c r="B59" s="18">
        <f>IF(AND(G58&lt;&gt;"",G58&gt;0),B58+1,REPT(,1))</f>
        <v>46</v>
      </c>
      <c r="C59" s="20">
        <f>IF(AND(G58&lt;&gt;"",G58&gt;0),IF(PMT($B$8/12,$B$7,-$B$5)&lt;=G58,PMT($B$8/12,$B$7,-$B$5),G58),REPT(,1))</f>
        <v>690.6258688096555</v>
      </c>
      <c r="D59" s="20">
        <f>IF(AND(G58&lt;&gt;"",G58&gt;0),$B$8/12*G58,REPT(,1))</f>
        <v>456.3164433959582</v>
      </c>
      <c r="E59" s="20">
        <f>IF(AND(G58&lt;&gt;"",G58&gt;0),C59-D59,REPT(,1))</f>
        <v>234.30942541369728</v>
      </c>
      <c r="F59" s="21">
        <v>0</v>
      </c>
      <c r="G59" s="20">
        <f>IF(AND(G58&lt;&gt;"",G58&gt;0),IF(C59-G58&lt;0,G58-E59-F59,C59-G58),REPT(,1))</f>
        <v>132512.29228977414</v>
      </c>
    </row>
    <row r="60" spans="1:7" ht="12.75">
      <c r="A60" s="17">
        <f>DATE(YEAR(A59),MONTH(A59)+1,DAY(A59))</f>
        <v>42158</v>
      </c>
      <c r="B60" s="18">
        <f>IF(AND(G59&lt;&gt;"",G59&gt;0),B59+1,REPT(,1))</f>
        <v>47</v>
      </c>
      <c r="C60" s="20">
        <f>IF(AND(G59&lt;&gt;"",G59&gt;0),IF(PMT($B$8/12,$B$7,-$B$5)&lt;=G59,PMT($B$8/12,$B$7,-$B$5),G59),REPT(,1))</f>
        <v>690.6258688096555</v>
      </c>
      <c r="D60" s="20">
        <f>IF(AND(G59&lt;&gt;"",G59&gt;0),$B$8/12*G59,REPT(,1))</f>
        <v>455.5110047460986</v>
      </c>
      <c r="E60" s="20">
        <f>IF(AND(G59&lt;&gt;"",G59&gt;0),C60-D60,REPT(,1))</f>
        <v>235.11486406355687</v>
      </c>
      <c r="F60" s="21">
        <v>0</v>
      </c>
      <c r="G60" s="20">
        <f>IF(AND(G59&lt;&gt;"",G59&gt;0),IF(C60-G59&lt;0,G59-E60-F60,C60-G59),REPT(,1))</f>
        <v>132277.17742571057</v>
      </c>
    </row>
    <row r="61" spans="1:7" ht="12.75">
      <c r="A61" s="17">
        <f>DATE(YEAR(A60),MONTH(A60)+1,DAY(A60))</f>
        <v>42188</v>
      </c>
      <c r="B61" s="18">
        <f>IF(AND(G60&lt;&gt;"",G60&gt;0),B60+1,REPT(,1))</f>
        <v>48</v>
      </c>
      <c r="C61" s="20">
        <f>IF(AND(G60&lt;&gt;"",G60&gt;0),IF(PMT($B$8/12,$B$7,-$B$5)&lt;=G60,PMT($B$8/12,$B$7,-$B$5),G60),REPT(,1))</f>
        <v>690.6258688096555</v>
      </c>
      <c r="D61" s="20">
        <f>IF(AND(G60&lt;&gt;"",G60&gt;0),$B$8/12*G60,REPT(,1))</f>
        <v>454.7027974008801</v>
      </c>
      <c r="E61" s="20">
        <f>IF(AND(G60&lt;&gt;"",G60&gt;0),C61-D61,REPT(,1))</f>
        <v>235.92307140877534</v>
      </c>
      <c r="F61" s="21">
        <v>0</v>
      </c>
      <c r="G61" s="20">
        <f>IF(AND(G60&lt;&gt;"",G60&gt;0),IF(C61-G60&lt;0,G60-E61-F61,C61-G60),REPT(,1))</f>
        <v>132041.25435430178</v>
      </c>
    </row>
    <row r="62" spans="1:7" ht="12.75">
      <c r="A62" s="17">
        <f>DATE(YEAR(A61),MONTH(A61)+1,DAY(A61))</f>
        <v>42219</v>
      </c>
      <c r="B62" s="18">
        <f>IF(AND(G61&lt;&gt;"",G61&gt;0),B61+1,REPT(,1))</f>
        <v>49</v>
      </c>
      <c r="C62" s="20">
        <f>IF(AND(G61&lt;&gt;"",G61&gt;0),IF(PMT($B$8/12,$B$7,-$B$5)&lt;=G61,PMT($B$8/12,$B$7,-$B$5),G61),REPT(,1))</f>
        <v>690.6258688096555</v>
      </c>
      <c r="D62" s="20">
        <f>IF(AND(G61&lt;&gt;"",G61&gt;0),$B$8/12*G61,REPT(,1))</f>
        <v>453.8918118429124</v>
      </c>
      <c r="E62" s="20">
        <f>IF(AND(G61&lt;&gt;"",G61&gt;0),C62-D62,REPT(,1))</f>
        <v>236.73405696674308</v>
      </c>
      <c r="F62" s="21">
        <v>0</v>
      </c>
      <c r="G62" s="20">
        <f>IF(AND(G61&lt;&gt;"",G61&gt;0),IF(C62-G61&lt;0,G61-E62-F62,C62-G61),REPT(,1))</f>
        <v>131804.52029733505</v>
      </c>
    </row>
    <row r="63" spans="1:7" ht="12.75">
      <c r="A63" s="17">
        <f>DATE(YEAR(A62),MONTH(A62)+1,DAY(A62))</f>
        <v>42250</v>
      </c>
      <c r="B63" s="18">
        <f>IF(AND(G62&lt;&gt;"",G62&gt;0),B62+1,REPT(,1))</f>
        <v>50</v>
      </c>
      <c r="C63" s="20">
        <f>IF(AND(G62&lt;&gt;"",G62&gt;0),IF(PMT($B$8/12,$B$7,-$B$5)&lt;=G62,PMT($B$8/12,$B$7,-$B$5),G62),REPT(,1))</f>
        <v>690.6258688096555</v>
      </c>
      <c r="D63" s="20">
        <f>IF(AND(G62&lt;&gt;"",G62&gt;0),$B$8/12*G62,REPT(,1))</f>
        <v>453.07803852208923</v>
      </c>
      <c r="E63" s="20">
        <f>IF(AND(G62&lt;&gt;"",G62&gt;0),C63-D63,REPT(,1))</f>
        <v>237.54783028756623</v>
      </c>
      <c r="F63" s="21">
        <v>0</v>
      </c>
      <c r="G63" s="20">
        <f>IF(AND(G62&lt;&gt;"",G62&gt;0),IF(C63-G62&lt;0,G62-E63-F63,C63-G62),REPT(,1))</f>
        <v>131566.97246704748</v>
      </c>
    </row>
    <row r="64" spans="1:7" ht="12.75">
      <c r="A64" s="17">
        <f>DATE(YEAR(A63),MONTH(A63)+1,DAY(A63))</f>
        <v>42280</v>
      </c>
      <c r="B64" s="18">
        <f>IF(AND(G63&lt;&gt;"",G63&gt;0),B63+1,REPT(,1))</f>
        <v>51</v>
      </c>
      <c r="C64" s="20">
        <f>IF(AND(G63&lt;&gt;"",G63&gt;0),IF(PMT($B$8/12,$B$7,-$B$5)&lt;=G63,PMT($B$8/12,$B$7,-$B$5),G63),REPT(,1))</f>
        <v>690.6258688096555</v>
      </c>
      <c r="D64" s="20">
        <f>IF(AND(G63&lt;&gt;"",G63&gt;0),$B$8/12*G63,REPT(,1))</f>
        <v>452.2614678554757</v>
      </c>
      <c r="E64" s="20">
        <f>IF(AND(G63&lt;&gt;"",G63&gt;0),C64-D64,REPT(,1))</f>
        <v>238.36440095417976</v>
      </c>
      <c r="F64" s="21">
        <v>0</v>
      </c>
      <c r="G64" s="20">
        <f>IF(AND(G63&lt;&gt;"",G63&gt;0),IF(C64-G63&lt;0,G63-E64-F64,C64-G63),REPT(,1))</f>
        <v>131328.6080660933</v>
      </c>
    </row>
    <row r="65" spans="1:7" ht="12.75">
      <c r="A65" s="17">
        <f>DATE(YEAR(A64),MONTH(A64)+1,DAY(A64))</f>
        <v>42311</v>
      </c>
      <c r="B65" s="18">
        <f>IF(AND(G64&lt;&gt;"",G64&gt;0),B64+1,REPT(,1))</f>
        <v>52</v>
      </c>
      <c r="C65" s="20">
        <f>IF(AND(G64&lt;&gt;"",G64&gt;0),IF(PMT($B$8/12,$B$7,-$B$5)&lt;=G64,PMT($B$8/12,$B$7,-$B$5),G64),REPT(,1))</f>
        <v>690.6258688096555</v>
      </c>
      <c r="D65" s="20">
        <f>IF(AND(G64&lt;&gt;"",G64&gt;0),$B$8/12*G64,REPT(,1))</f>
        <v>451.4420902271957</v>
      </c>
      <c r="E65" s="20">
        <f>IF(AND(G64&lt;&gt;"",G64&gt;0),C65-D65,REPT(,1))</f>
        <v>239.18377858245975</v>
      </c>
      <c r="F65" s="21">
        <v>0</v>
      </c>
      <c r="G65" s="20">
        <f>IF(AND(G64&lt;&gt;"",G64&gt;0),IF(C65-G64&lt;0,G64-E65-F65,C65-G64),REPT(,1))</f>
        <v>131089.42428751083</v>
      </c>
    </row>
    <row r="66" spans="1:7" ht="12.75">
      <c r="A66" s="17">
        <f>DATE(YEAR(A65),MONTH(A65)+1,DAY(A65))</f>
        <v>42341</v>
      </c>
      <c r="B66" s="18">
        <f>IF(AND(G65&lt;&gt;"",G65&gt;0),B65+1,REPT(,1))</f>
        <v>53</v>
      </c>
      <c r="C66" s="20">
        <f>IF(AND(G65&lt;&gt;"",G65&gt;0),IF(PMT($B$8/12,$B$7,-$B$5)&lt;=G65,PMT($B$8/12,$B$7,-$B$5),G65),REPT(,1))</f>
        <v>690.6258688096555</v>
      </c>
      <c r="D66" s="20">
        <f>IF(AND(G65&lt;&gt;"",G65&gt;0),$B$8/12*G65,REPT(,1))</f>
        <v>450.6198959883185</v>
      </c>
      <c r="E66" s="20">
        <f>IF(AND(G65&lt;&gt;"",G65&gt;0),C66-D66,REPT(,1))</f>
        <v>240.00597282133697</v>
      </c>
      <c r="F66" s="21">
        <v>0</v>
      </c>
      <c r="G66" s="20">
        <f>IF(AND(G65&lt;&gt;"",G65&gt;0),IF(C66-G65&lt;0,G65-E66-F66,C66-G65),REPT(,1))</f>
        <v>130849.4183146895</v>
      </c>
    </row>
    <row r="67" spans="1:7" ht="12.75">
      <c r="A67" s="17">
        <f>DATE(YEAR(A66),MONTH(A66)+1,DAY(A66))</f>
        <v>42372</v>
      </c>
      <c r="B67" s="18">
        <f>IF(AND(G66&lt;&gt;"",G66&gt;0),B66+1,REPT(,1))</f>
        <v>54</v>
      </c>
      <c r="C67" s="20">
        <f>IF(AND(G66&lt;&gt;"",G66&gt;0),IF(PMT($B$8/12,$B$7,-$B$5)&lt;=G66,PMT($B$8/12,$B$7,-$B$5),G66),REPT(,1))</f>
        <v>690.6258688096555</v>
      </c>
      <c r="D67" s="20">
        <f>IF(AND(G66&lt;&gt;"",G66&gt;0),$B$8/12*G66,REPT(,1))</f>
        <v>449.79487545674516</v>
      </c>
      <c r="E67" s="20">
        <f>IF(AND(G66&lt;&gt;"",G66&gt;0),C67-D67,REPT(,1))</f>
        <v>240.8309933529103</v>
      </c>
      <c r="F67" s="21">
        <v>0</v>
      </c>
      <c r="G67" s="20">
        <f>IF(AND(G66&lt;&gt;"",G66&gt;0),IF(C67-G66&lt;0,G66-E67-F67,C67-G66),REPT(,1))</f>
        <v>130608.58732133658</v>
      </c>
    </row>
    <row r="68" spans="1:7" ht="12.75">
      <c r="A68" s="17">
        <f>DATE(YEAR(A67),MONTH(A67)+1,DAY(A67))</f>
        <v>42403</v>
      </c>
      <c r="B68" s="18">
        <f>IF(AND(G67&lt;&gt;"",G67&gt;0),B67+1,REPT(,1))</f>
        <v>55</v>
      </c>
      <c r="C68" s="20">
        <f>IF(AND(G67&lt;&gt;"",G67&gt;0),IF(PMT($B$8/12,$B$7,-$B$5)&lt;=G67,PMT($B$8/12,$B$7,-$B$5),G67),REPT(,1))</f>
        <v>690.6258688096555</v>
      </c>
      <c r="D68" s="20">
        <f>IF(AND(G67&lt;&gt;"",G67&gt;0),$B$8/12*G67,REPT(,1))</f>
        <v>448.9670189170945</v>
      </c>
      <c r="E68" s="20">
        <f>IF(AND(G67&lt;&gt;"",G67&gt;0),C68-D68,REPT(,1))</f>
        <v>241.65884989256097</v>
      </c>
      <c r="F68" s="21">
        <v>0</v>
      </c>
      <c r="G68" s="20">
        <f>IF(AND(G67&lt;&gt;"",G67&gt;0),IF(C68-G67&lt;0,G67-E68-F68,C68-G67),REPT(,1))</f>
        <v>130366.92847144403</v>
      </c>
    </row>
    <row r="69" spans="1:7" ht="12.75">
      <c r="A69" s="17">
        <f>DATE(YEAR(A68),MONTH(A68)+1,DAY(A68))</f>
        <v>42432</v>
      </c>
      <c r="B69" s="18">
        <f>IF(AND(G68&lt;&gt;"",G68&gt;0),B68+1,REPT(,1))</f>
        <v>56</v>
      </c>
      <c r="C69" s="20">
        <f>IF(AND(G68&lt;&gt;"",G68&gt;0),IF(PMT($B$8/12,$B$7,-$B$5)&lt;=G68,PMT($B$8/12,$B$7,-$B$5),G68),REPT(,1))</f>
        <v>690.6258688096555</v>
      </c>
      <c r="D69" s="20">
        <f>IF(AND(G68&lt;&gt;"",G68&gt;0),$B$8/12*G68,REPT(,1))</f>
        <v>448.13631662058884</v>
      </c>
      <c r="E69" s="20">
        <f>IF(AND(G68&lt;&gt;"",G68&gt;0),C69-D69,REPT(,1))</f>
        <v>242.48955218906661</v>
      </c>
      <c r="F69" s="21">
        <v>0</v>
      </c>
      <c r="G69" s="20">
        <f>IF(AND(G68&lt;&gt;"",G68&gt;0),IF(C69-G68&lt;0,G68-E69-F69,C69-G68),REPT(,1))</f>
        <v>130124.43891925496</v>
      </c>
    </row>
    <row r="70" spans="1:7" ht="12.75">
      <c r="A70" s="17">
        <f>DATE(YEAR(A69),MONTH(A69)+1,DAY(A69))</f>
        <v>42463</v>
      </c>
      <c r="B70" s="18">
        <f>IF(AND(G69&lt;&gt;"",G69&gt;0),B69+1,REPT(,1))</f>
        <v>57</v>
      </c>
      <c r="C70" s="20">
        <f>IF(AND(G69&lt;&gt;"",G69&gt;0),IF(PMT($B$8/12,$B$7,-$B$5)&lt;=G69,PMT($B$8/12,$B$7,-$B$5),G69),REPT(,1))</f>
        <v>690.6258688096555</v>
      </c>
      <c r="D70" s="20">
        <f>IF(AND(G69&lt;&gt;"",G69&gt;0),$B$8/12*G69,REPT(,1))</f>
        <v>447.30275878493893</v>
      </c>
      <c r="E70" s="20">
        <f>IF(AND(G69&lt;&gt;"",G69&gt;0),C70-D70,REPT(,1))</f>
        <v>243.32311002471653</v>
      </c>
      <c r="F70" s="21">
        <v>0</v>
      </c>
      <c r="G70" s="20">
        <f>IF(AND(G69&lt;&gt;"",G69&gt;0),IF(C70-G69&lt;0,G69-E70-F70,C70-G69),REPT(,1))</f>
        <v>129881.11580923024</v>
      </c>
    </row>
    <row r="71" spans="1:7" ht="12.75">
      <c r="A71" s="17">
        <f>DATE(YEAR(A70),MONTH(A70)+1,DAY(A70))</f>
        <v>42493</v>
      </c>
      <c r="B71" s="18">
        <f>IF(AND(G70&lt;&gt;"",G70&gt;0),B70+1,REPT(,1))</f>
        <v>58</v>
      </c>
      <c r="C71" s="20">
        <f>IF(AND(G70&lt;&gt;"",G70&gt;0),IF(PMT($B$8/12,$B$7,-$B$5)&lt;=G70,PMT($B$8/12,$B$7,-$B$5),G70),REPT(,1))</f>
        <v>690.6258688096555</v>
      </c>
      <c r="D71" s="20">
        <f>IF(AND(G70&lt;&gt;"",G70&gt;0),$B$8/12*G70,REPT(,1))</f>
        <v>446.46633559422895</v>
      </c>
      <c r="E71" s="20">
        <f>IF(AND(G70&lt;&gt;"",G70&gt;0),C71-D71,REPT(,1))</f>
        <v>244.1595332154265</v>
      </c>
      <c r="F71" s="21">
        <v>0</v>
      </c>
      <c r="G71" s="20">
        <f>IF(AND(G70&lt;&gt;"",G70&gt;0),IF(C71-G70&lt;0,G70-E71-F71,C71-G70),REPT(,1))</f>
        <v>129636.95627601481</v>
      </c>
    </row>
    <row r="72" spans="1:7" ht="12.75">
      <c r="A72" s="17">
        <f>DATE(YEAR(A71),MONTH(A71)+1,DAY(A71))</f>
        <v>42524</v>
      </c>
      <c r="B72" s="18">
        <f>IF(AND(G71&lt;&gt;"",G71&gt;0),B71+1,REPT(,1))</f>
        <v>59</v>
      </c>
      <c r="C72" s="20">
        <f>IF(AND(G71&lt;&gt;"",G71&gt;0),IF(PMT($B$8/12,$B$7,-$B$5)&lt;=G71,PMT($B$8/12,$B$7,-$B$5),G71),REPT(,1))</f>
        <v>690.6258688096555</v>
      </c>
      <c r="D72" s="20">
        <f>IF(AND(G71&lt;&gt;"",G71&gt;0),$B$8/12*G71,REPT(,1))</f>
        <v>445.6270371988009</v>
      </c>
      <c r="E72" s="20">
        <f>IF(AND(G71&lt;&gt;"",G71&gt;0),C72-D72,REPT(,1))</f>
        <v>244.99883161085455</v>
      </c>
      <c r="F72" s="21">
        <v>0</v>
      </c>
      <c r="G72" s="20">
        <f>IF(AND(G71&lt;&gt;"",G71&gt;0),IF(C72-G71&lt;0,G71-E72-F72,C72-G71),REPT(,1))</f>
        <v>129391.95744440396</v>
      </c>
    </row>
    <row r="73" spans="1:7" ht="12.75">
      <c r="A73" s="17">
        <f>DATE(YEAR(A72),MONTH(A72)+1,DAY(A72))</f>
        <v>42554</v>
      </c>
      <c r="B73" s="18">
        <f>IF(AND(G72&lt;&gt;"",G72&gt;0),B72+1,REPT(,1))</f>
        <v>60</v>
      </c>
      <c r="C73" s="20">
        <f>IF(AND(G72&lt;&gt;"",G72&gt;0),IF(PMT($B$8/12,$B$7,-$B$5)&lt;=G72,PMT($B$8/12,$B$7,-$B$5),G72),REPT(,1))</f>
        <v>690.6258688096555</v>
      </c>
      <c r="D73" s="20">
        <f>IF(AND(G72&lt;&gt;"",G72&gt;0),$B$8/12*G72,REPT(,1))</f>
        <v>444.78485371513864</v>
      </c>
      <c r="E73" s="20">
        <f>IF(AND(G72&lt;&gt;"",G72&gt;0),C73-D73,REPT(,1))</f>
        <v>245.84101509451682</v>
      </c>
      <c r="F73" s="21">
        <v>0</v>
      </c>
      <c r="G73" s="20">
        <f>IF(AND(G72&lt;&gt;"",G72&gt;0),IF(C73-G72&lt;0,G72-E73-F73,C73-G72),REPT(,1))</f>
        <v>129146.11642930945</v>
      </c>
    </row>
    <row r="74" spans="1:7" ht="12.75">
      <c r="A74" s="17">
        <f>DATE(YEAR(A73),MONTH(A73)+1,DAY(A73))</f>
        <v>42585</v>
      </c>
      <c r="B74" s="18">
        <f>IF(AND(G73&lt;&gt;"",G73&gt;0),B73+1,REPT(,1))</f>
        <v>61</v>
      </c>
      <c r="C74" s="20">
        <f>IF(AND(G73&lt;&gt;"",G73&gt;0),IF(PMT($B$8/12,$B$7,-$B$5)&lt;=G73,PMT($B$8/12,$B$7,-$B$5),G73),REPT(,1))</f>
        <v>690.6258688096555</v>
      </c>
      <c r="D74" s="20">
        <f>IF(AND(G73&lt;&gt;"",G73&gt;0),$B$8/12*G73,REPT(,1))</f>
        <v>443.93977522575125</v>
      </c>
      <c r="E74" s="20">
        <f>IF(AND(G73&lt;&gt;"",G73&gt;0),C74-D74,REPT(,1))</f>
        <v>246.6860935839042</v>
      </c>
      <c r="F74" s="21">
        <v>0</v>
      </c>
      <c r="G74" s="20">
        <f>IF(AND(G73&lt;&gt;"",G73&gt;0),IF(C74-G73&lt;0,G73-E74-F74,C74-G73),REPT(,1))</f>
        <v>128899.43033572554</v>
      </c>
    </row>
    <row r="75" spans="1:7" ht="12.75">
      <c r="A75" s="17">
        <f>DATE(YEAR(A74),MONTH(A74)+1,DAY(A74))</f>
        <v>42616</v>
      </c>
      <c r="B75" s="18">
        <f>IF(AND(G74&lt;&gt;"",G74&gt;0),B74+1,REPT(,1))</f>
        <v>62</v>
      </c>
      <c r="C75" s="20">
        <f>IF(AND(G74&lt;&gt;"",G74&gt;0),IF(PMT($B$8/12,$B$7,-$B$5)&lt;=G74,PMT($B$8/12,$B$7,-$B$5),G74),REPT(,1))</f>
        <v>690.6258688096555</v>
      </c>
      <c r="D75" s="20">
        <f>IF(AND(G74&lt;&gt;"",G74&gt;0),$B$8/12*G74,REPT(,1))</f>
        <v>443.09179177905656</v>
      </c>
      <c r="E75" s="20">
        <f>IF(AND(G74&lt;&gt;"",G74&gt;0),C75-D75,REPT(,1))</f>
        <v>247.5340770305989</v>
      </c>
      <c r="F75" s="21">
        <v>0</v>
      </c>
      <c r="G75" s="20">
        <f>IF(AND(G74&lt;&gt;"",G74&gt;0),IF(C75-G74&lt;0,G74-E75-F75,C75-G74),REPT(,1))</f>
        <v>128651.89625869495</v>
      </c>
    </row>
    <row r="76" spans="1:7" ht="12.75">
      <c r="A76" s="17">
        <f>DATE(YEAR(A75),MONTH(A75)+1,DAY(A75))</f>
        <v>42646</v>
      </c>
      <c r="B76" s="18">
        <f>IF(AND(G75&lt;&gt;"",G75&gt;0),B75+1,REPT(,1))</f>
        <v>63</v>
      </c>
      <c r="C76" s="20">
        <f>IF(AND(G75&lt;&gt;"",G75&gt;0),IF(PMT($B$8/12,$B$7,-$B$5)&lt;=G75,PMT($B$8/12,$B$7,-$B$5),G75),REPT(,1))</f>
        <v>690.6258688096555</v>
      </c>
      <c r="D76" s="20">
        <f>IF(AND(G75&lt;&gt;"",G75&gt;0),$B$8/12*G75,REPT(,1))</f>
        <v>442.2408933892639</v>
      </c>
      <c r="E76" s="20">
        <f>IF(AND(G75&lt;&gt;"",G75&gt;0),C76-D76,REPT(,1))</f>
        <v>248.38497542039158</v>
      </c>
      <c r="F76" s="21">
        <v>0</v>
      </c>
      <c r="G76" s="20">
        <f>IF(AND(G75&lt;&gt;"",G75&gt;0),IF(C76-G75&lt;0,G75-E76-F76,C76-G75),REPT(,1))</f>
        <v>128403.51128327455</v>
      </c>
    </row>
    <row r="77" spans="1:7" ht="12.75">
      <c r="A77" s="17">
        <f>DATE(YEAR(A76),MONTH(A76)+1,DAY(A76))</f>
        <v>42677</v>
      </c>
      <c r="B77" s="18">
        <f>IF(AND(G76&lt;&gt;"",G76&gt;0),B76+1,REPT(,1))</f>
        <v>64</v>
      </c>
      <c r="C77" s="20">
        <f>IF(AND(G76&lt;&gt;"",G76&gt;0),IF(PMT($B$8/12,$B$7,-$B$5)&lt;=G76,PMT($B$8/12,$B$7,-$B$5),G76),REPT(,1))</f>
        <v>690.6258688096555</v>
      </c>
      <c r="D77" s="20">
        <f>IF(AND(G76&lt;&gt;"",G76&gt;0),$B$8/12*G76,REPT(,1))</f>
        <v>441.38707003625626</v>
      </c>
      <c r="E77" s="20">
        <f>IF(AND(G76&lt;&gt;"",G76&gt;0),C77-D77,REPT(,1))</f>
        <v>249.2387987733992</v>
      </c>
      <c r="F77" s="21">
        <v>0</v>
      </c>
      <c r="G77" s="20">
        <f>IF(AND(G76&lt;&gt;"",G76&gt;0),IF(C77-G76&lt;0,G76-E77-F77,C77-G76),REPT(,1))</f>
        <v>128154.27248450115</v>
      </c>
    </row>
    <row r="78" spans="1:7" ht="12.75">
      <c r="A78" s="17">
        <f>DATE(YEAR(A77),MONTH(A77)+1,DAY(A77))</f>
        <v>42707</v>
      </c>
      <c r="B78" s="18">
        <f>IF(AND(G77&lt;&gt;"",G77&gt;0),B77+1,REPT(,1))</f>
        <v>65</v>
      </c>
      <c r="C78" s="20">
        <f>IF(AND(G77&lt;&gt;"",G77&gt;0),IF(PMT($B$8/12,$B$7,-$B$5)&lt;=G77,PMT($B$8/12,$B$7,-$B$5),G77),REPT(,1))</f>
        <v>690.6258688096555</v>
      </c>
      <c r="D78" s="20">
        <f>IF(AND(G77&lt;&gt;"",G77&gt;0),$B$8/12*G77,REPT(,1))</f>
        <v>440.5303116654727</v>
      </c>
      <c r="E78" s="20">
        <f>IF(AND(G77&lt;&gt;"",G77&gt;0),C78-D78,REPT(,1))</f>
        <v>250.09555714418275</v>
      </c>
      <c r="F78" s="21">
        <v>0</v>
      </c>
      <c r="G78" s="20">
        <f>IF(AND(G77&lt;&gt;"",G77&gt;0),IF(C78-G77&lt;0,G77-E78-F78,C78-G77),REPT(,1))</f>
        <v>127904.17692735697</v>
      </c>
    </row>
    <row r="79" spans="1:7" ht="12.75">
      <c r="A79" s="17">
        <f>DATE(YEAR(A78),MONTH(A78)+1,DAY(A78))</f>
        <v>42738</v>
      </c>
      <c r="B79" s="18">
        <f>IF(AND(G78&lt;&gt;"",G78&gt;0),B78+1,REPT(,1))</f>
        <v>66</v>
      </c>
      <c r="C79" s="20">
        <f>IF(AND(G78&lt;&gt;"",G78&gt;0),IF(PMT($B$8/12,$B$7,-$B$5)&lt;=G78,PMT($B$8/12,$B$7,-$B$5),G78),REPT(,1))</f>
        <v>690.6258688096555</v>
      </c>
      <c r="D79" s="20">
        <f>IF(AND(G78&lt;&gt;"",G78&gt;0),$B$8/12*G78,REPT(,1))</f>
        <v>439.6706081877896</v>
      </c>
      <c r="E79" s="20">
        <f>IF(AND(G78&lt;&gt;"",G78&gt;0),C79-D79,REPT(,1))</f>
        <v>250.95526062186588</v>
      </c>
      <c r="F79" s="21">
        <v>0</v>
      </c>
      <c r="G79" s="20">
        <f>IF(AND(G78&lt;&gt;"",G78&gt;0),IF(C79-G78&lt;0,G78-E79-F79,C79-G78),REPT(,1))</f>
        <v>127653.2216667351</v>
      </c>
    </row>
    <row r="80" spans="1:7" ht="12.75">
      <c r="A80" s="17">
        <f>DATE(YEAR(A79),MONTH(A79)+1,DAY(A79))</f>
        <v>42769</v>
      </c>
      <c r="B80" s="18">
        <f>IF(AND(G79&lt;&gt;"",G79&gt;0),B79+1,REPT(,1))</f>
        <v>67</v>
      </c>
      <c r="C80" s="20">
        <f>IF(AND(G79&lt;&gt;"",G79&gt;0),IF(PMT($B$8/12,$B$7,-$B$5)&lt;=G79,PMT($B$8/12,$B$7,-$B$5),G79),REPT(,1))</f>
        <v>690.6258688096555</v>
      </c>
      <c r="D80" s="20">
        <f>IF(AND(G79&lt;&gt;"",G79&gt;0),$B$8/12*G79,REPT(,1))</f>
        <v>438.80794947940194</v>
      </c>
      <c r="E80" s="20">
        <f>IF(AND(G79&lt;&gt;"",G79&gt;0),C80-D80,REPT(,1))</f>
        <v>251.81791933025352</v>
      </c>
      <c r="F80" s="21">
        <v>0</v>
      </c>
      <c r="G80" s="20">
        <f>IF(AND(G79&lt;&gt;"",G79&gt;0),IF(C80-G79&lt;0,G79-E80-F80,C80-G79),REPT(,1))</f>
        <v>127401.40374740485</v>
      </c>
    </row>
    <row r="81" spans="1:7" ht="12.75">
      <c r="A81" s="17">
        <f>DATE(YEAR(A80),MONTH(A80)+1,DAY(A80))</f>
        <v>42797</v>
      </c>
      <c r="B81" s="18">
        <f>IF(AND(G80&lt;&gt;"",G80&gt;0),B80+1,REPT(,1))</f>
        <v>68</v>
      </c>
      <c r="C81" s="20">
        <f>IF(AND(G80&lt;&gt;"",G80&gt;0),IF(PMT($B$8/12,$B$7,-$B$5)&lt;=G80,PMT($B$8/12,$B$7,-$B$5),G80),REPT(,1))</f>
        <v>690.6258688096555</v>
      </c>
      <c r="D81" s="20">
        <f>IF(AND(G80&lt;&gt;"",G80&gt;0),$B$8/12*G80,REPT(,1))</f>
        <v>437.94232538170417</v>
      </c>
      <c r="E81" s="20">
        <f>IF(AND(G80&lt;&gt;"",G80&gt;0),C81-D81,REPT(,1))</f>
        <v>252.6835434279513</v>
      </c>
      <c r="F81" s="21">
        <v>0</v>
      </c>
      <c r="G81" s="20">
        <f>IF(AND(G80&lt;&gt;"",G80&gt;0),IF(C81-G80&lt;0,G80-E81-F81,C81-G80),REPT(,1))</f>
        <v>127148.7202039769</v>
      </c>
    </row>
    <row r="82" spans="1:10" ht="12.75">
      <c r="A82" s="17">
        <f>DATE(YEAR(A81),MONTH(A81)+1,DAY(A81))</f>
        <v>42828</v>
      </c>
      <c r="B82" s="18">
        <f>IF(AND(G81&lt;&gt;"",G81&gt;0),B81+1,REPT(,1))</f>
        <v>69</v>
      </c>
      <c r="C82" s="20">
        <f>IF(AND(G81&lt;&gt;"",G81&gt;0),IF(PMT($B$8/12,$B$7,-$B$5)&lt;=G81,PMT($B$8/12,$B$7,-$B$5),G81),REPT(,1))</f>
        <v>690.6258688096555</v>
      </c>
      <c r="D82" s="20">
        <f>IF(AND(G81&lt;&gt;"",G81&gt;0),$B$8/12*G81,REPT(,1))</f>
        <v>437.0737257011706</v>
      </c>
      <c r="E82" s="20">
        <f>IF(AND(G81&lt;&gt;"",G81&gt;0),C82-D82,REPT(,1))</f>
        <v>253.55214310848487</v>
      </c>
      <c r="F82" s="21">
        <v>0</v>
      </c>
      <c r="G82" s="20">
        <f>IF(AND(G81&lt;&gt;"",G81&gt;0),IF(C82-G81&lt;0,G81-E82-F82,C82-G81),REPT(,1))</f>
        <v>126895.16806086843</v>
      </c>
      <c r="J82" s="26"/>
    </row>
    <row r="83" spans="1:7" ht="12.75">
      <c r="A83" s="17">
        <f>DATE(YEAR(A82),MONTH(A82)+1,DAY(A82))</f>
        <v>42858</v>
      </c>
      <c r="B83" s="18">
        <f>IF(AND(G82&lt;&gt;"",G82&gt;0),B82+1,REPT(,1))</f>
        <v>70</v>
      </c>
      <c r="C83" s="20">
        <f>IF(AND(G82&lt;&gt;"",G82&gt;0),IF(PMT($B$8/12,$B$7,-$B$5)&lt;=G82,PMT($B$8/12,$B$7,-$B$5),G82),REPT(,1))</f>
        <v>690.6258688096555</v>
      </c>
      <c r="D83" s="20">
        <f>IF(AND(G82&lt;&gt;"",G82&gt;0),$B$8/12*G82,REPT(,1))</f>
        <v>436.2021402092352</v>
      </c>
      <c r="E83" s="20">
        <f>IF(AND(G82&lt;&gt;"",G82&gt;0),C83-D83,REPT(,1))</f>
        <v>254.42372860042025</v>
      </c>
      <c r="F83" s="21">
        <v>0</v>
      </c>
      <c r="G83" s="20">
        <f>IF(AND(G82&lt;&gt;"",G82&gt;0),IF(C83-G82&lt;0,G82-E83-F83,C83-G82),REPT(,1))</f>
        <v>126640.744332268</v>
      </c>
    </row>
    <row r="84" spans="1:7" ht="12.75">
      <c r="A84" s="17">
        <f>DATE(YEAR(A83),MONTH(A83)+1,DAY(A83))</f>
        <v>42889</v>
      </c>
      <c r="B84" s="18">
        <f>IF(AND(G83&lt;&gt;"",G83&gt;0),B83+1,REPT(,1))</f>
        <v>71</v>
      </c>
      <c r="C84" s="20">
        <f>IF(AND(G83&lt;&gt;"",G83&gt;0),IF(PMT($B$8/12,$B$7,-$B$5)&lt;=G83,PMT($B$8/12,$B$7,-$B$5),G83),REPT(,1))</f>
        <v>690.6258688096555</v>
      </c>
      <c r="D84" s="20">
        <f>IF(AND(G83&lt;&gt;"",G83&gt;0),$B$8/12*G83,REPT(,1))</f>
        <v>435.32755864217125</v>
      </c>
      <c r="E84" s="20">
        <f>IF(AND(G83&lt;&gt;"",G83&gt;0),C84-D84,REPT(,1))</f>
        <v>255.2983101674842</v>
      </c>
      <c r="F84" s="21">
        <v>0</v>
      </c>
      <c r="G84" s="20">
        <f>IF(AND(G83&lt;&gt;"",G83&gt;0),IF(C84-G83&lt;0,G83-E84-F84,C84-G83),REPT(,1))</f>
        <v>126385.44602210051</v>
      </c>
    </row>
    <row r="85" spans="1:7" ht="12.75">
      <c r="A85" s="17">
        <f>DATE(YEAR(A84),MONTH(A84)+1,DAY(A84))</f>
        <v>42919</v>
      </c>
      <c r="B85" s="18">
        <f>IF(AND(G84&lt;&gt;"",G84&gt;0),B84+1,REPT(,1))</f>
        <v>72</v>
      </c>
      <c r="C85" s="20">
        <f>IF(AND(G84&lt;&gt;"",G84&gt;0),IF(PMT($B$8/12,$B$7,-$B$5)&lt;=G84,PMT($B$8/12,$B$7,-$B$5),G84),REPT(,1))</f>
        <v>690.6258688096555</v>
      </c>
      <c r="D85" s="20">
        <f>IF(AND(G84&lt;&gt;"",G84&gt;0),$B$8/12*G84,REPT(,1))</f>
        <v>434.44997070097054</v>
      </c>
      <c r="E85" s="20">
        <f>IF(AND(G84&lt;&gt;"",G84&gt;0),C85-D85,REPT(,1))</f>
        <v>256.1758981086849</v>
      </c>
      <c r="F85" s="21">
        <v>0</v>
      </c>
      <c r="G85" s="20">
        <f>IF(AND(G84&lt;&gt;"",G84&gt;0),IF(C85-G84&lt;0,G84-E85-F85,C85-G84),REPT(,1))</f>
        <v>126129.27012399182</v>
      </c>
    </row>
    <row r="86" spans="1:7" ht="12.75">
      <c r="A86" s="17">
        <f>DATE(YEAR(A85),MONTH(A85)+1,DAY(A85))</f>
        <v>42950</v>
      </c>
      <c r="B86" s="18">
        <f>IF(AND(G85&lt;&gt;"",G85&gt;0),B85+1,REPT(,1))</f>
        <v>73</v>
      </c>
      <c r="C86" s="20">
        <f>IF(AND(G85&lt;&gt;"",G85&gt;0),IF(PMT($B$8/12,$B$7,-$B$5)&lt;=G85,PMT($B$8/12,$B$7,-$B$5),G85),REPT(,1))</f>
        <v>690.6258688096555</v>
      </c>
      <c r="D86" s="20">
        <f>IF(AND(G85&lt;&gt;"",G85&gt;0),$B$8/12*G85,REPT(,1))</f>
        <v>433.5693660512219</v>
      </c>
      <c r="E86" s="20">
        <f>IF(AND(G85&lt;&gt;"",G85&gt;0),C86-D86,REPT(,1))</f>
        <v>257.05650275843357</v>
      </c>
      <c r="F86" s="21">
        <v>0</v>
      </c>
      <c r="G86" s="20">
        <f>IF(AND(G85&lt;&gt;"",G85&gt;0),IF(C86-G85&lt;0,G85-E86-F86,C86-G85),REPT(,1))</f>
        <v>125872.21362123339</v>
      </c>
    </row>
    <row r="87" spans="1:7" ht="12.75">
      <c r="A87" s="17">
        <f>DATE(YEAR(A86),MONTH(A86)+1,DAY(A86))</f>
        <v>42981</v>
      </c>
      <c r="B87" s="18">
        <f>IF(AND(G86&lt;&gt;"",G86&gt;0),B86+1,REPT(,1))</f>
        <v>74</v>
      </c>
      <c r="C87" s="20">
        <f>IF(AND(G86&lt;&gt;"",G86&gt;0),IF(PMT($B$8/12,$B$7,-$B$5)&lt;=G86,PMT($B$8/12,$B$7,-$B$5),G86),REPT(,1))</f>
        <v>690.6258688096555</v>
      </c>
      <c r="D87" s="20">
        <f>IF(AND(G86&lt;&gt;"",G86&gt;0),$B$8/12*G86,REPT(,1))</f>
        <v>432.6857343229898</v>
      </c>
      <c r="E87" s="20">
        <f>IF(AND(G86&lt;&gt;"",G86&gt;0),C87-D87,REPT(,1))</f>
        <v>257.94013448666567</v>
      </c>
      <c r="F87" s="21">
        <v>0</v>
      </c>
      <c r="G87" s="20">
        <f>IF(AND(G86&lt;&gt;"",G86&gt;0),IF(C87-G86&lt;0,G86-E87-F87,C87-G86),REPT(,1))</f>
        <v>125614.27348674672</v>
      </c>
    </row>
    <row r="88" spans="1:7" ht="12.75">
      <c r="A88" s="17">
        <f>DATE(YEAR(A87),MONTH(A87)+1,DAY(A87))</f>
        <v>43011</v>
      </c>
      <c r="B88" s="18">
        <f>IF(AND(G87&lt;&gt;"",G87&gt;0),B87+1,REPT(,1))</f>
        <v>75</v>
      </c>
      <c r="C88" s="20">
        <f>IF(AND(G87&lt;&gt;"",G87&gt;0),IF(PMT($B$8/12,$B$7,-$B$5)&lt;=G87,PMT($B$8/12,$B$7,-$B$5),G87),REPT(,1))</f>
        <v>690.6258688096555</v>
      </c>
      <c r="D88" s="20">
        <f>IF(AND(G87&lt;&gt;"",G87&gt;0),$B$8/12*G87,REPT(,1))</f>
        <v>431.79906511069186</v>
      </c>
      <c r="E88" s="20">
        <f>IF(AND(G87&lt;&gt;"",G87&gt;0),C88-D88,REPT(,1))</f>
        <v>258.8268036989636</v>
      </c>
      <c r="F88" s="21">
        <v>0</v>
      </c>
      <c r="G88" s="20">
        <f>IF(AND(G87&lt;&gt;"",G87&gt;0),IF(C88-G87&lt;0,G87-E88-F88,C88-G87),REPT(,1))</f>
        <v>125355.44668304776</v>
      </c>
    </row>
    <row r="89" spans="1:7" ht="12.75">
      <c r="A89" s="17">
        <f>DATE(YEAR(A88),MONTH(A88)+1,DAY(A88))</f>
        <v>43042</v>
      </c>
      <c r="B89" s="18">
        <f>IF(AND(G88&lt;&gt;"",G88&gt;0),B88+1,REPT(,1))</f>
        <v>76</v>
      </c>
      <c r="C89" s="20">
        <f>IF(AND(G88&lt;&gt;"",G88&gt;0),IF(PMT($B$8/12,$B$7,-$B$5)&lt;=G88,PMT($B$8/12,$B$7,-$B$5),G88),REPT(,1))</f>
        <v>690.6258688096555</v>
      </c>
      <c r="D89" s="20">
        <f>IF(AND(G88&lt;&gt;"",G88&gt;0),$B$8/12*G88,REPT(,1))</f>
        <v>430.90934797297666</v>
      </c>
      <c r="E89" s="20">
        <f>IF(AND(G88&lt;&gt;"",G88&gt;0),C89-D89,REPT(,1))</f>
        <v>259.7165208366788</v>
      </c>
      <c r="F89" s="21">
        <v>0</v>
      </c>
      <c r="G89" s="20">
        <f>IF(AND(G88&lt;&gt;"",G88&gt;0),IF(C89-G88&lt;0,G88-E89-F89,C89-G88),REPT(,1))</f>
        <v>125095.73016221108</v>
      </c>
    </row>
    <row r="90" spans="1:7" ht="12.75">
      <c r="A90" s="17">
        <f>DATE(YEAR(A89),MONTH(A89)+1,DAY(A89))</f>
        <v>43072</v>
      </c>
      <c r="B90" s="18">
        <f>IF(AND(G89&lt;&gt;"",G89&gt;0),B89+1,REPT(,1))</f>
        <v>77</v>
      </c>
      <c r="C90" s="20">
        <f>IF(AND(G89&lt;&gt;"",G89&gt;0),IF(PMT($B$8/12,$B$7,-$B$5)&lt;=G89,PMT($B$8/12,$B$7,-$B$5),G89),REPT(,1))</f>
        <v>690.6258688096555</v>
      </c>
      <c r="D90" s="20">
        <f>IF(AND(G89&lt;&gt;"",G89&gt;0),$B$8/12*G89,REPT(,1))</f>
        <v>430.0165724326006</v>
      </c>
      <c r="E90" s="20">
        <f>IF(AND(G89&lt;&gt;"",G89&gt;0),C90-D90,REPT(,1))</f>
        <v>260.6092963770549</v>
      </c>
      <c r="F90" s="21">
        <v>0</v>
      </c>
      <c r="G90" s="20">
        <f>IF(AND(G89&lt;&gt;"",G89&gt;0),IF(C90-G89&lt;0,G89-E90-F90,C90-G89),REPT(,1))</f>
        <v>124835.12086583403</v>
      </c>
    </row>
    <row r="91" spans="1:10" ht="12.75">
      <c r="A91" s="17">
        <f>DATE(YEAR(A90),MONTH(A90)+1,DAY(A90))</f>
        <v>43103</v>
      </c>
      <c r="B91" s="18">
        <f>IF(AND(G90&lt;&gt;"",G90&gt;0),B90+1,REPT(,1))</f>
        <v>78</v>
      </c>
      <c r="C91" s="20">
        <f>IF(AND(G90&lt;&gt;"",G90&gt;0),IF(PMT($B$8/12,$B$7,-$B$5)&lt;=G90,PMT($B$8/12,$B$7,-$B$5),G90),REPT(,1))</f>
        <v>690.6258688096555</v>
      </c>
      <c r="D91" s="20">
        <f>IF(AND(G90&lt;&gt;"",G90&gt;0),$B$8/12*G90,REPT(,1))</f>
        <v>429.12072797630447</v>
      </c>
      <c r="E91" s="20">
        <f>IF(AND(G90&lt;&gt;"",G90&gt;0),C91-D91,REPT(,1))</f>
        <v>261.505140833351</v>
      </c>
      <c r="F91" s="21">
        <v>0</v>
      </c>
      <c r="G91" s="20">
        <f>IF(AND(G90&lt;&gt;"",G90&gt;0),IF(C91-G90&lt;0,G90-E91-F91,C91-G90),REPT(,1))</f>
        <v>124573.61572500068</v>
      </c>
      <c r="J91" s="27"/>
    </row>
    <row r="92" spans="1:7" ht="12.75">
      <c r="A92" s="17">
        <f>DATE(YEAR(A91),MONTH(A91)+1,DAY(A91))</f>
        <v>43134</v>
      </c>
      <c r="B92" s="18">
        <f>IF(AND(G91&lt;&gt;"",G91&gt;0),B91+1,REPT(,1))</f>
        <v>79</v>
      </c>
      <c r="C92" s="20">
        <f>IF(AND(G91&lt;&gt;"",G91&gt;0),IF(PMT($B$8/12,$B$7,-$B$5)&lt;=G91,PMT($B$8/12,$B$7,-$B$5),G91),REPT(,1))</f>
        <v>690.6258688096555</v>
      </c>
      <c r="D92" s="20">
        <f>IF(AND(G91&lt;&gt;"",G91&gt;0),$B$8/12*G91,REPT(,1))</f>
        <v>428.2218040546898</v>
      </c>
      <c r="E92" s="20">
        <f>IF(AND(G91&lt;&gt;"",G91&gt;0),C92-D92,REPT(,1))</f>
        <v>262.40406475496565</v>
      </c>
      <c r="F92" s="21">
        <v>0</v>
      </c>
      <c r="G92" s="20">
        <f>IF(AND(G91&lt;&gt;"",G91&gt;0),IF(C92-G91&lt;0,G91-E92-F92,C92-G91),REPT(,1))</f>
        <v>124311.21166024571</v>
      </c>
    </row>
    <row r="93" spans="1:7" ht="12.75">
      <c r="A93" s="17">
        <f>DATE(YEAR(A92),MONTH(A92)+1,DAY(A92))</f>
        <v>43162</v>
      </c>
      <c r="B93" s="18">
        <f>IF(AND(G92&lt;&gt;"",G92&gt;0),B92+1,REPT(,1))</f>
        <v>80</v>
      </c>
      <c r="C93" s="20">
        <f>IF(AND(G92&lt;&gt;"",G92&gt;0),IF(PMT($B$8/12,$B$7,-$B$5)&lt;=G92,PMT($B$8/12,$B$7,-$B$5),G92),REPT(,1))</f>
        <v>690.6258688096555</v>
      </c>
      <c r="D93" s="20">
        <f>IF(AND(G92&lt;&gt;"",G92&gt;0),$B$8/12*G92,REPT(,1))</f>
        <v>427.31979008209464</v>
      </c>
      <c r="E93" s="20">
        <f>IF(AND(G92&lt;&gt;"",G92&gt;0),C93-D93,REPT(,1))</f>
        <v>263.3060787275608</v>
      </c>
      <c r="F93" s="21">
        <v>0</v>
      </c>
      <c r="G93" s="20">
        <f>IF(AND(G92&lt;&gt;"",G92&gt;0),IF(C93-G92&lt;0,G92-E93-F93,C93-G92),REPT(,1))</f>
        <v>124047.90558151815</v>
      </c>
    </row>
    <row r="94" spans="1:7" ht="12.75">
      <c r="A94" s="17">
        <f>DATE(YEAR(A93),MONTH(A93)+1,DAY(A93))</f>
        <v>43193</v>
      </c>
      <c r="B94" s="18">
        <f>IF(AND(G93&lt;&gt;"",G93&gt;0),B93+1,REPT(,1))</f>
        <v>81</v>
      </c>
      <c r="C94" s="20">
        <f>IF(AND(G93&lt;&gt;"",G93&gt;0),IF(PMT($B$8/12,$B$7,-$B$5)&lt;=G93,PMT($B$8/12,$B$7,-$B$5),G93),REPT(,1))</f>
        <v>690.6258688096555</v>
      </c>
      <c r="D94" s="20">
        <f>IF(AND(G93&lt;&gt;"",G93&gt;0),$B$8/12*G93,REPT(,1))</f>
        <v>426.41467543646866</v>
      </c>
      <c r="E94" s="20">
        <f>IF(AND(G93&lt;&gt;"",G93&gt;0),C94-D94,REPT(,1))</f>
        <v>264.2111933731868</v>
      </c>
      <c r="F94" s="21">
        <v>0</v>
      </c>
      <c r="G94" s="20">
        <f>IF(AND(G93&lt;&gt;"",G93&gt;0),IF(C94-G93&lt;0,G93-E94-F94,C94-G93),REPT(,1))</f>
        <v>123783.69438814496</v>
      </c>
    </row>
    <row r="95" spans="1:7" ht="12.75">
      <c r="A95" s="17">
        <f>DATE(YEAR(A94),MONTH(A94)+1,DAY(A94))</f>
        <v>43223</v>
      </c>
      <c r="B95" s="18">
        <f>IF(AND(G94&lt;&gt;"",G94&gt;0),B94+1,REPT(,1))</f>
        <v>82</v>
      </c>
      <c r="C95" s="20">
        <f>IF(AND(G94&lt;&gt;"",G94&gt;0),IF(PMT($B$8/12,$B$7,-$B$5)&lt;=G94,PMT($B$8/12,$B$7,-$B$5),G94),REPT(,1))</f>
        <v>690.6258688096555</v>
      </c>
      <c r="D95" s="20">
        <f>IF(AND(G94&lt;&gt;"",G94&gt;0),$B$8/12*G94,REPT(,1))</f>
        <v>425.5064494592483</v>
      </c>
      <c r="E95" s="20">
        <f>IF(AND(G94&lt;&gt;"",G94&gt;0),C95-D95,REPT(,1))</f>
        <v>265.11941935040716</v>
      </c>
      <c r="F95" s="21">
        <v>0</v>
      </c>
      <c r="G95" s="20">
        <f>IF(AND(G94&lt;&gt;"",G94&gt;0),IF(C95-G94&lt;0,G94-E95-F95,C95-G94),REPT(,1))</f>
        <v>123518.57496879455</v>
      </c>
    </row>
    <row r="96" spans="1:7" ht="12.75">
      <c r="A96" s="17">
        <f>DATE(YEAR(A95),MONTH(A95)+1,DAY(A95))</f>
        <v>43254</v>
      </c>
      <c r="B96" s="18">
        <f>IF(AND(G95&lt;&gt;"",G95&gt;0),B95+1,REPT(,1))</f>
        <v>83</v>
      </c>
      <c r="C96" s="20">
        <f>IF(AND(G95&lt;&gt;"",G95&gt;0),IF(PMT($B$8/12,$B$7,-$B$5)&lt;=G95,PMT($B$8/12,$B$7,-$B$5),G95),REPT(,1))</f>
        <v>690.6258688096555</v>
      </c>
      <c r="D96" s="20">
        <f>IF(AND(G95&lt;&gt;"",G95&gt;0),$B$8/12*G95,REPT(,1))</f>
        <v>424.59510145523126</v>
      </c>
      <c r="E96" s="20">
        <f>IF(AND(G95&lt;&gt;"",G95&gt;0),C96-D96,REPT(,1))</f>
        <v>266.0307673544242</v>
      </c>
      <c r="F96" s="21">
        <v>0</v>
      </c>
      <c r="G96" s="20">
        <f>IF(AND(G95&lt;&gt;"",G95&gt;0),IF(C96-G95&lt;0,G95-E96-F96,C96-G95),REPT(,1))</f>
        <v>123252.54420144012</v>
      </c>
    </row>
    <row r="97" spans="1:7" ht="12.75">
      <c r="A97" s="17">
        <f>DATE(YEAR(A96),MONTH(A96)+1,DAY(A96))</f>
        <v>43284</v>
      </c>
      <c r="B97" s="18">
        <f>IF(AND(G96&lt;&gt;"",G96&gt;0),B96+1,REPT(,1))</f>
        <v>84</v>
      </c>
      <c r="C97" s="20">
        <f>IF(AND(G96&lt;&gt;"",G96&gt;0),IF(PMT($B$8/12,$B$7,-$B$5)&lt;=G96,PMT($B$8/12,$B$7,-$B$5),G96),REPT(,1))</f>
        <v>690.6258688096555</v>
      </c>
      <c r="D97" s="20">
        <f>IF(AND(G96&lt;&gt;"",G96&gt;0),$B$8/12*G96,REPT(,1))</f>
        <v>423.6806206924504</v>
      </c>
      <c r="E97" s="20">
        <f>IF(AND(G96&lt;&gt;"",G96&gt;0),C97-D97,REPT(,1))</f>
        <v>266.94524811720504</v>
      </c>
      <c r="F97" s="21">
        <v>0</v>
      </c>
      <c r="G97" s="20">
        <f>IF(AND(G96&lt;&gt;"",G96&gt;0),IF(C97-G96&lt;0,G96-E97-F97,C97-G96),REPT(,1))</f>
        <v>122985.59895332291</v>
      </c>
    </row>
    <row r="98" spans="1:7" ht="12.75">
      <c r="A98" s="17">
        <f>DATE(YEAR(A97),MONTH(A97)+1,DAY(A97))</f>
        <v>43315</v>
      </c>
      <c r="B98" s="18">
        <f>IF(AND(G97&lt;&gt;"",G97&gt;0),B97+1,REPT(,1))</f>
        <v>85</v>
      </c>
      <c r="C98" s="20">
        <f>IF(AND(G97&lt;&gt;"",G97&gt;0),IF(PMT($B$8/12,$B$7,-$B$5)&lt;=G97,PMT($B$8/12,$B$7,-$B$5),G97),REPT(,1))</f>
        <v>690.6258688096555</v>
      </c>
      <c r="D98" s="20">
        <f>IF(AND(G97&lt;&gt;"",G97&gt;0),$B$8/12*G97,REPT(,1))</f>
        <v>422.7629964020475</v>
      </c>
      <c r="E98" s="20">
        <f>IF(AND(G97&lt;&gt;"",G97&gt;0),C98-D98,REPT(,1))</f>
        <v>267.86287240760794</v>
      </c>
      <c r="F98" s="21">
        <v>0</v>
      </c>
      <c r="G98" s="20">
        <f>IF(AND(G97&lt;&gt;"",G97&gt;0),IF(C98-G97&lt;0,G97-E98-F98,C98-G97),REPT(,1))</f>
        <v>122717.7360809153</v>
      </c>
    </row>
    <row r="99" spans="1:7" ht="12.75">
      <c r="A99" s="17">
        <f>DATE(YEAR(A98),MONTH(A98)+1,DAY(A98))</f>
        <v>43346</v>
      </c>
      <c r="B99" s="18">
        <f>IF(AND(G98&lt;&gt;"",G98&gt;0),B98+1,REPT(,1))</f>
        <v>86</v>
      </c>
      <c r="C99" s="20">
        <f>IF(AND(G98&lt;&gt;"",G98&gt;0),IF(PMT($B$8/12,$B$7,-$B$5)&lt;=G98,PMT($B$8/12,$B$7,-$B$5),G98),REPT(,1))</f>
        <v>690.6258688096555</v>
      </c>
      <c r="D99" s="20">
        <f>IF(AND(G98&lt;&gt;"",G98&gt;0),$B$8/12*G98,REPT(,1))</f>
        <v>421.84221777814633</v>
      </c>
      <c r="E99" s="20">
        <f>IF(AND(G98&lt;&gt;"",G98&gt;0),C99-D99,REPT(,1))</f>
        <v>268.7836510315091</v>
      </c>
      <c r="F99" s="21">
        <v>0</v>
      </c>
      <c r="G99" s="20">
        <f>IF(AND(G98&lt;&gt;"",G98&gt;0),IF(C99-G98&lt;0,G98-E99-F99,C99-G98),REPT(,1))</f>
        <v>122448.9524298838</v>
      </c>
    </row>
    <row r="100" spans="1:7" ht="12.75">
      <c r="A100" s="17">
        <f>DATE(YEAR(A99),MONTH(A99)+1,DAY(A99))</f>
        <v>43376</v>
      </c>
      <c r="B100" s="18">
        <f>IF(AND(G99&lt;&gt;"",G99&gt;0),B99+1,REPT(,1))</f>
        <v>87</v>
      </c>
      <c r="C100" s="20">
        <f>IF(AND(G99&lt;&gt;"",G99&gt;0),IF(PMT($B$8/12,$B$7,-$B$5)&lt;=G99,PMT($B$8/12,$B$7,-$B$5),G99),REPT(,1))</f>
        <v>690.6258688096555</v>
      </c>
      <c r="D100" s="20">
        <f>IF(AND(G99&lt;&gt;"",G99&gt;0),$B$8/12*G99,REPT(,1))</f>
        <v>420.91827397772556</v>
      </c>
      <c r="E100" s="20">
        <f>IF(AND(G99&lt;&gt;"",G99&gt;0),C100-D100,REPT(,1))</f>
        <v>269.7075948319299</v>
      </c>
      <c r="F100" s="21">
        <v>0</v>
      </c>
      <c r="G100" s="20">
        <f>IF(AND(G99&lt;&gt;"",G99&gt;0),IF(C100-G99&lt;0,G99-E100-F100,C100-G99),REPT(,1))</f>
        <v>122179.24483505187</v>
      </c>
    </row>
    <row r="101" spans="1:7" ht="12.75">
      <c r="A101" s="17">
        <f>DATE(YEAR(A100),MONTH(A100)+1,DAY(A100))</f>
        <v>43407</v>
      </c>
      <c r="B101" s="18">
        <f>IF(AND(G100&lt;&gt;"",G100&gt;0),B100+1,REPT(,1))</f>
        <v>88</v>
      </c>
      <c r="C101" s="20">
        <f>IF(AND(G100&lt;&gt;"",G100&gt;0),IF(PMT($B$8/12,$B$7,-$B$5)&lt;=G100,PMT($B$8/12,$B$7,-$B$5),G100),REPT(,1))</f>
        <v>690.6258688096555</v>
      </c>
      <c r="D101" s="20">
        <f>IF(AND(G100&lt;&gt;"",G100&gt;0),$B$8/12*G100,REPT(,1))</f>
        <v>419.9911541204908</v>
      </c>
      <c r="E101" s="20">
        <f>IF(AND(G100&lt;&gt;"",G100&gt;0),C101-D101,REPT(,1))</f>
        <v>270.63471468916464</v>
      </c>
      <c r="F101" s="21">
        <v>0</v>
      </c>
      <c r="G101" s="20">
        <f>IF(AND(G100&lt;&gt;"",G100&gt;0),IF(C101-G100&lt;0,G100-E101-F101,C101-G100),REPT(,1))</f>
        <v>121908.6101203627</v>
      </c>
    </row>
    <row r="102" spans="1:7" ht="12.75">
      <c r="A102" s="17">
        <f>DATE(YEAR(A101),MONTH(A101)+1,DAY(A101))</f>
        <v>43437</v>
      </c>
      <c r="B102" s="18">
        <f>IF(AND(G101&lt;&gt;"",G101&gt;0),B101+1,REPT(,1))</f>
        <v>89</v>
      </c>
      <c r="C102" s="20">
        <f>IF(AND(G101&lt;&gt;"",G101&gt;0),IF(PMT($B$8/12,$B$7,-$B$5)&lt;=G101,PMT($B$8/12,$B$7,-$B$5),G101),REPT(,1))</f>
        <v>690.6258688096555</v>
      </c>
      <c r="D102" s="20">
        <f>IF(AND(G101&lt;&gt;"",G101&gt;0),$B$8/12*G101,REPT(,1))</f>
        <v>419.0608472887468</v>
      </c>
      <c r="E102" s="20">
        <f>IF(AND(G101&lt;&gt;"",G101&gt;0),C102-D102,REPT(,1))</f>
        <v>271.56502152090866</v>
      </c>
      <c r="F102" s="21">
        <v>0</v>
      </c>
      <c r="G102" s="20">
        <f>IF(AND(G101&lt;&gt;"",G101&gt;0),IF(C102-G101&lt;0,G101-E102-F102,C102-G101),REPT(,1))</f>
        <v>121637.0450988418</v>
      </c>
    </row>
    <row r="103" spans="1:7" ht="12.75">
      <c r="A103" s="17">
        <f>DATE(YEAR(A102),MONTH(A102)+1,DAY(A102))</f>
        <v>43468</v>
      </c>
      <c r="B103" s="18">
        <f>IF(AND(G102&lt;&gt;"",G102&gt;0),B102+1,REPT(,1))</f>
        <v>90</v>
      </c>
      <c r="C103" s="20">
        <f>IF(AND(G102&lt;&gt;"",G102&gt;0),IF(PMT($B$8/12,$B$7,-$B$5)&lt;=G102,PMT($B$8/12,$B$7,-$B$5),G102),REPT(,1))</f>
        <v>690.6258688096555</v>
      </c>
      <c r="D103" s="20">
        <f>IF(AND(G102&lt;&gt;"",G102&gt;0),$B$8/12*G102,REPT(,1))</f>
        <v>418.1273425272687</v>
      </c>
      <c r="E103" s="20">
        <f>IF(AND(G102&lt;&gt;"",G102&gt;0),C103-D103,REPT(,1))</f>
        <v>272.49852628238676</v>
      </c>
      <c r="F103" s="21">
        <v>0</v>
      </c>
      <c r="G103" s="20">
        <f>IF(AND(G102&lt;&gt;"",G102&gt;0),IF(C103-G102&lt;0,G102-E103-F103,C103-G102),REPT(,1))</f>
        <v>121364.54657255941</v>
      </c>
    </row>
    <row r="104" spans="1:7" ht="12.75">
      <c r="A104" s="17">
        <f>DATE(YEAR(A103),MONTH(A103)+1,DAY(A103))</f>
        <v>43499</v>
      </c>
      <c r="B104" s="18">
        <f>IF(AND(G103&lt;&gt;"",G103&gt;0),B103+1,REPT(,1))</f>
        <v>91</v>
      </c>
      <c r="C104" s="20">
        <f>IF(AND(G103&lt;&gt;"",G103&gt;0),IF(PMT($B$8/12,$B$7,-$B$5)&lt;=G103,PMT($B$8/12,$B$7,-$B$5),G103),REPT(,1))</f>
        <v>690.6258688096555</v>
      </c>
      <c r="D104" s="20">
        <f>IF(AND(G103&lt;&gt;"",G103&gt;0),$B$8/12*G103,REPT(,1))</f>
        <v>417.190628843173</v>
      </c>
      <c r="E104" s="20">
        <f>IF(AND(G103&lt;&gt;"",G103&gt;0),C104-D104,REPT(,1))</f>
        <v>273.43523996648247</v>
      </c>
      <c r="F104" s="21">
        <v>0</v>
      </c>
      <c r="G104" s="20">
        <f>IF(AND(G103&lt;&gt;"",G103&gt;0),IF(C104-G103&lt;0,G103-E104-F104,C104-G103),REPT(,1))</f>
        <v>121091.11133259293</v>
      </c>
    </row>
    <row r="105" spans="1:7" ht="12.75">
      <c r="A105" s="17">
        <f>DATE(YEAR(A104),MONTH(A104)+1,DAY(A104))</f>
        <v>43527</v>
      </c>
      <c r="B105" s="18">
        <f>IF(AND(G104&lt;&gt;"",G104&gt;0),B104+1,REPT(,1))</f>
        <v>92</v>
      </c>
      <c r="C105" s="20">
        <f>IF(AND(G104&lt;&gt;"",G104&gt;0),IF(PMT($B$8/12,$B$7,-$B$5)&lt;=G104,PMT($B$8/12,$B$7,-$B$5),G104),REPT(,1))</f>
        <v>690.6258688096555</v>
      </c>
      <c r="D105" s="20">
        <f>IF(AND(G104&lt;&gt;"",G104&gt;0),$B$8/12*G104,REPT(,1))</f>
        <v>416.2506952057882</v>
      </c>
      <c r="E105" s="20">
        <f>IF(AND(G104&lt;&gt;"",G104&gt;0),C105-D105,REPT(,1))</f>
        <v>274.37517360386727</v>
      </c>
      <c r="F105" s="21">
        <v>0</v>
      </c>
      <c r="G105" s="20">
        <f>IF(AND(G104&lt;&gt;"",G104&gt;0),IF(C105-G104&lt;0,G104-E105-F105,C105-G104),REPT(,1))</f>
        <v>120816.73615898906</v>
      </c>
    </row>
    <row r="106" spans="1:7" ht="12.75">
      <c r="A106" s="17">
        <f>DATE(YEAR(A105),MONTH(A105)+1,DAY(A105))</f>
        <v>43558</v>
      </c>
      <c r="B106" s="18">
        <f>IF(AND(G105&lt;&gt;"",G105&gt;0),B105+1,REPT(,1))</f>
        <v>93</v>
      </c>
      <c r="C106" s="20">
        <f>IF(AND(G105&lt;&gt;"",G105&gt;0),IF(PMT($B$8/12,$B$7,-$B$5)&lt;=G105,PMT($B$8/12,$B$7,-$B$5),G105),REPT(,1))</f>
        <v>690.6258688096555</v>
      </c>
      <c r="D106" s="20">
        <f>IF(AND(G105&lt;&gt;"",G105&gt;0),$B$8/12*G105,REPT(,1))</f>
        <v>415.3075305465249</v>
      </c>
      <c r="E106" s="20">
        <f>IF(AND(G105&lt;&gt;"",G105&gt;0),C106-D106,REPT(,1))</f>
        <v>275.31833826313056</v>
      </c>
      <c r="F106" s="21">
        <v>0</v>
      </c>
      <c r="G106" s="20">
        <f>IF(AND(G105&lt;&gt;"",G105&gt;0),IF(C106-G105&lt;0,G105-E106-F106,C106-G105),REPT(,1))</f>
        <v>120541.41782072594</v>
      </c>
    </row>
    <row r="107" spans="1:7" ht="12.75">
      <c r="A107" s="17">
        <f>DATE(YEAR(A106),MONTH(A106)+1,DAY(A106))</f>
        <v>43588</v>
      </c>
      <c r="B107" s="18">
        <f>IF(AND(G106&lt;&gt;"",G106&gt;0),B106+1,REPT(,1))</f>
        <v>94</v>
      </c>
      <c r="C107" s="20">
        <f>IF(AND(G106&lt;&gt;"",G106&gt;0),IF(PMT($B$8/12,$B$7,-$B$5)&lt;=G106,PMT($B$8/12,$B$7,-$B$5),G106),REPT(,1))</f>
        <v>690.6258688096555</v>
      </c>
      <c r="D107" s="20">
        <f>IF(AND(G106&lt;&gt;"",G106&gt;0),$B$8/12*G106,REPT(,1))</f>
        <v>414.3611237587454</v>
      </c>
      <c r="E107" s="20">
        <f>IF(AND(G106&lt;&gt;"",G106&gt;0),C107-D107,REPT(,1))</f>
        <v>276.26474505091005</v>
      </c>
      <c r="F107" s="21">
        <v>0</v>
      </c>
      <c r="G107" s="20">
        <f>IF(AND(G106&lt;&gt;"",G106&gt;0),IF(C107-G106&lt;0,G106-E107-F107,C107-G106),REPT(,1))</f>
        <v>120265.15307567503</v>
      </c>
    </row>
    <row r="108" spans="1:7" ht="12.75">
      <c r="A108" s="17">
        <f>DATE(YEAR(A107),MONTH(A107)+1,DAY(A107))</f>
        <v>43619</v>
      </c>
      <c r="B108" s="18">
        <f>IF(AND(G107&lt;&gt;"",G107&gt;0),B107+1,REPT(,1))</f>
        <v>95</v>
      </c>
      <c r="C108" s="20">
        <f>IF(AND(G107&lt;&gt;"",G107&gt;0),IF(PMT($B$8/12,$B$7,-$B$5)&lt;=G107,PMT($B$8/12,$B$7,-$B$5),G107),REPT(,1))</f>
        <v>690.6258688096555</v>
      </c>
      <c r="D108" s="20">
        <f>IF(AND(G107&lt;&gt;"",G107&gt;0),$B$8/12*G107,REPT(,1))</f>
        <v>413.41146369763294</v>
      </c>
      <c r="E108" s="20">
        <f>IF(AND(G107&lt;&gt;"",G107&gt;0),C108-D108,REPT(,1))</f>
        <v>277.2144051120225</v>
      </c>
      <c r="F108" s="21">
        <v>0</v>
      </c>
      <c r="G108" s="20">
        <f>IF(AND(G107&lt;&gt;"",G107&gt;0),IF(C108-G107&lt;0,G107-E108-F108,C108-G107),REPT(,1))</f>
        <v>119987.938670563</v>
      </c>
    </row>
    <row r="109" spans="1:7" ht="12.75">
      <c r="A109" s="17">
        <f>DATE(YEAR(A108),MONTH(A108)+1,DAY(A108))</f>
        <v>43649</v>
      </c>
      <c r="B109" s="18">
        <f>IF(AND(G108&lt;&gt;"",G108&gt;0),B108+1,REPT(,1))</f>
        <v>96</v>
      </c>
      <c r="C109" s="20">
        <f>IF(AND(G108&lt;&gt;"",G108&gt;0),IF(PMT($B$8/12,$B$7,-$B$5)&lt;=G108,PMT($B$8/12,$B$7,-$B$5),G108),REPT(,1))</f>
        <v>690.6258688096555</v>
      </c>
      <c r="D109" s="20">
        <f>IF(AND(G108&lt;&gt;"",G108&gt;0),$B$8/12*G108,REPT(,1))</f>
        <v>412.4585391800603</v>
      </c>
      <c r="E109" s="20">
        <f>IF(AND(G108&lt;&gt;"",G108&gt;0),C109-D109,REPT(,1))</f>
        <v>278.16732962959514</v>
      </c>
      <c r="F109" s="21">
        <v>0</v>
      </c>
      <c r="G109" s="20">
        <f>IF(AND(G108&lt;&gt;"",G108&gt;0),IF(C109-G108&lt;0,G108-E109-F109,C109-G108),REPT(,1))</f>
        <v>119709.77134093341</v>
      </c>
    </row>
    <row r="110" spans="1:7" ht="12.75">
      <c r="A110" s="17">
        <f>DATE(YEAR(A109),MONTH(A109)+1,DAY(A109))</f>
        <v>43680</v>
      </c>
      <c r="B110" s="18">
        <f>IF(AND(G109&lt;&gt;"",G109&gt;0),B109+1,REPT(,1))</f>
        <v>97</v>
      </c>
      <c r="C110" s="20">
        <f>IF(AND(G109&lt;&gt;"",G109&gt;0),IF(PMT($B$8/12,$B$7,-$B$5)&lt;=G109,PMT($B$8/12,$B$7,-$B$5),G109),REPT(,1))</f>
        <v>690.6258688096555</v>
      </c>
      <c r="D110" s="20">
        <f>IF(AND(G109&lt;&gt;"",G109&gt;0),$B$8/12*G109,REPT(,1))</f>
        <v>411.5023389844586</v>
      </c>
      <c r="E110" s="20">
        <f>IF(AND(G109&lt;&gt;"",G109&gt;0),C110-D110,REPT(,1))</f>
        <v>279.12352982519684</v>
      </c>
      <c r="F110" s="21">
        <v>0</v>
      </c>
      <c r="G110" s="20">
        <f>IF(AND(G109&lt;&gt;"",G109&gt;0),IF(C110-G109&lt;0,G109-E110-F110,C110-G109),REPT(,1))</f>
        <v>119430.64781110821</v>
      </c>
    </row>
    <row r="111" spans="1:7" ht="12.75">
      <c r="A111" s="17">
        <f>DATE(YEAR(A110),MONTH(A110)+1,DAY(A110))</f>
        <v>43711</v>
      </c>
      <c r="B111" s="18">
        <f>IF(AND(G110&lt;&gt;"",G110&gt;0),B110+1,REPT(,1))</f>
        <v>98</v>
      </c>
      <c r="C111" s="20">
        <f>IF(AND(G110&lt;&gt;"",G110&gt;0),IF(PMT($B$8/12,$B$7,-$B$5)&lt;=G110,PMT($B$8/12,$B$7,-$B$5),G110),REPT(,1))</f>
        <v>690.6258688096555</v>
      </c>
      <c r="D111" s="20">
        <f>IF(AND(G110&lt;&gt;"",G110&gt;0),$B$8/12*G110,REPT(,1))</f>
        <v>410.5428518506845</v>
      </c>
      <c r="E111" s="20">
        <f>IF(AND(G110&lt;&gt;"",G110&gt;0),C111-D111,REPT(,1))</f>
        <v>280.083016958971</v>
      </c>
      <c r="F111" s="21">
        <v>0</v>
      </c>
      <c r="G111" s="20">
        <f>IF(AND(G110&lt;&gt;"",G110&gt;0),IF(C111-G110&lt;0,G110-E111-F111,C111-G110),REPT(,1))</f>
        <v>119150.56479414924</v>
      </c>
    </row>
    <row r="112" spans="1:7" ht="12.75">
      <c r="A112" s="17">
        <f>DATE(YEAR(A111),MONTH(A111)+1,DAY(A111))</f>
        <v>43741</v>
      </c>
      <c r="B112" s="18">
        <f>IF(AND(G111&lt;&gt;"",G111&gt;0),B111+1,REPT(,1))</f>
        <v>99</v>
      </c>
      <c r="C112" s="20">
        <f>IF(AND(G111&lt;&gt;"",G111&gt;0),IF(PMT($B$8/12,$B$7,-$B$5)&lt;=G111,PMT($B$8/12,$B$7,-$B$5),G111),REPT(,1))</f>
        <v>690.6258688096555</v>
      </c>
      <c r="D112" s="20">
        <f>IF(AND(G111&lt;&gt;"",G111&gt;0),$B$8/12*G111,REPT(,1))</f>
        <v>409.580066479888</v>
      </c>
      <c r="E112" s="20">
        <f>IF(AND(G111&lt;&gt;"",G111&gt;0),C112-D112,REPT(,1))</f>
        <v>281.04580232976747</v>
      </c>
      <c r="F112" s="21">
        <v>0</v>
      </c>
      <c r="G112" s="20">
        <f>IF(AND(G111&lt;&gt;"",G111&gt;0),IF(C112-G111&lt;0,G111-E112-F112,C112-G111),REPT(,1))</f>
        <v>118869.51899181947</v>
      </c>
    </row>
    <row r="113" spans="1:7" ht="12.75">
      <c r="A113" s="17">
        <f>DATE(YEAR(A112),MONTH(A112)+1,DAY(A112))</f>
        <v>43772</v>
      </c>
      <c r="B113" s="18">
        <f>IF(AND(G112&lt;&gt;"",G112&gt;0),B112+1,REPT(,1))</f>
        <v>100</v>
      </c>
      <c r="C113" s="20">
        <f>IF(AND(G112&lt;&gt;"",G112&gt;0),IF(PMT($B$8/12,$B$7,-$B$5)&lt;=G112,PMT($B$8/12,$B$7,-$B$5),G112),REPT(,1))</f>
        <v>690.6258688096555</v>
      </c>
      <c r="D113" s="20">
        <f>IF(AND(G112&lt;&gt;"",G112&gt;0),$B$8/12*G112,REPT(,1))</f>
        <v>408.6139715343794</v>
      </c>
      <c r="E113" s="20">
        <f>IF(AND(G112&lt;&gt;"",G112&gt;0),C113-D113,REPT(,1))</f>
        <v>282.01189727527606</v>
      </c>
      <c r="F113" s="21">
        <v>0</v>
      </c>
      <c r="G113" s="20">
        <f>IF(AND(G112&lt;&gt;"",G112&gt;0),IF(C113-G112&lt;0,G112-E113-F113,C113-G112),REPT(,1))</f>
        <v>118587.50709454418</v>
      </c>
    </row>
    <row r="114" spans="1:7" ht="12.75">
      <c r="A114" s="17">
        <f>DATE(YEAR(A113),MONTH(A113)+1,DAY(A113))</f>
        <v>43802</v>
      </c>
      <c r="B114" s="18">
        <f>IF(AND(G113&lt;&gt;"",G113&gt;0),B113+1,REPT(,1))</f>
        <v>101</v>
      </c>
      <c r="C114" s="20">
        <f>IF(AND(G113&lt;&gt;"",G113&gt;0),IF(PMT($B$8/12,$B$7,-$B$5)&lt;=G113,PMT($B$8/12,$B$7,-$B$5),G113),REPT(,1))</f>
        <v>690.6258688096555</v>
      </c>
      <c r="D114" s="20">
        <f>IF(AND(G113&lt;&gt;"",G113&gt;0),$B$8/12*G113,REPT(,1))</f>
        <v>407.6445556374956</v>
      </c>
      <c r="E114" s="20">
        <f>IF(AND(G113&lt;&gt;"",G113&gt;0),C114-D114,REPT(,1))</f>
        <v>282.98131317215984</v>
      </c>
      <c r="F114" s="21">
        <v>0</v>
      </c>
      <c r="G114" s="20">
        <f>IF(AND(G113&lt;&gt;"",G113&gt;0),IF(C114-G113&lt;0,G113-E114-F114,C114-G113),REPT(,1))</f>
        <v>118304.52578137202</v>
      </c>
    </row>
    <row r="115" spans="1:7" ht="12.75">
      <c r="A115" s="17">
        <f>DATE(YEAR(A114),MONTH(A114)+1,DAY(A114))</f>
        <v>43833</v>
      </c>
      <c r="B115" s="18">
        <f>IF(AND(G114&lt;&gt;"",G114&gt;0),B114+1,REPT(,1))</f>
        <v>102</v>
      </c>
      <c r="C115" s="20">
        <f>IF(AND(G114&lt;&gt;"",G114&gt;0),IF(PMT($B$8/12,$B$7,-$B$5)&lt;=G114,PMT($B$8/12,$B$7,-$B$5),G114),REPT(,1))</f>
        <v>690.6258688096555</v>
      </c>
      <c r="D115" s="20">
        <f>IF(AND(G114&lt;&gt;"",G114&gt;0),$B$8/12*G114,REPT(,1))</f>
        <v>406.6718073734663</v>
      </c>
      <c r="E115" s="20">
        <f>IF(AND(G114&lt;&gt;"",G114&gt;0),C115-D115,REPT(,1))</f>
        <v>283.95406143618914</v>
      </c>
      <c r="F115" s="21">
        <v>0</v>
      </c>
      <c r="G115" s="20">
        <f>IF(AND(G114&lt;&gt;"",G114&gt;0),IF(C115-G114&lt;0,G114-E115-F115,C115-G114),REPT(,1))</f>
        <v>118020.57171993583</v>
      </c>
    </row>
    <row r="116" spans="1:7" ht="12.75">
      <c r="A116" s="17">
        <f>DATE(YEAR(A115),MONTH(A115)+1,DAY(A115))</f>
        <v>43864</v>
      </c>
      <c r="B116" s="18">
        <f>IF(AND(G115&lt;&gt;"",G115&gt;0),B115+1,REPT(,1))</f>
        <v>103</v>
      </c>
      <c r="C116" s="20">
        <f>IF(AND(G115&lt;&gt;"",G115&gt;0),IF(PMT($B$8/12,$B$7,-$B$5)&lt;=G115,PMT($B$8/12,$B$7,-$B$5),G115),REPT(,1))</f>
        <v>690.6258688096555</v>
      </c>
      <c r="D116" s="20">
        <f>IF(AND(G115&lt;&gt;"",G115&gt;0),$B$8/12*G115,REPT(,1))</f>
        <v>405.6957152872794</v>
      </c>
      <c r="E116" s="20">
        <f>IF(AND(G115&lt;&gt;"",G115&gt;0),C116-D116,REPT(,1))</f>
        <v>284.93015352237603</v>
      </c>
      <c r="F116" s="21">
        <v>0</v>
      </c>
      <c r="G116" s="20">
        <f>IF(AND(G115&lt;&gt;"",G115&gt;0),IF(C116-G115&lt;0,G115-E116-F116,C116-G115),REPT(,1))</f>
        <v>117735.64156641345</v>
      </c>
    </row>
    <row r="117" spans="1:7" ht="12.75">
      <c r="A117" s="17">
        <f>DATE(YEAR(A116),MONTH(A116)+1,DAY(A116))</f>
        <v>43893</v>
      </c>
      <c r="B117" s="18">
        <f>IF(AND(G116&lt;&gt;"",G116&gt;0),B116+1,REPT(,1))</f>
        <v>104</v>
      </c>
      <c r="C117" s="20">
        <f>IF(AND(G116&lt;&gt;"",G116&gt;0),IF(PMT($B$8/12,$B$7,-$B$5)&lt;=G116,PMT($B$8/12,$B$7,-$B$5),G116),REPT(,1))</f>
        <v>690.6258688096555</v>
      </c>
      <c r="D117" s="20">
        <f>IF(AND(G116&lt;&gt;"",G116&gt;0),$B$8/12*G116,REPT(,1))</f>
        <v>404.71626788454626</v>
      </c>
      <c r="E117" s="20">
        <f>IF(AND(G116&lt;&gt;"",G116&gt;0),C117-D117,REPT(,1))</f>
        <v>285.9096009251092</v>
      </c>
      <c r="F117" s="21">
        <v>0</v>
      </c>
      <c r="G117" s="20">
        <f>IF(AND(G116&lt;&gt;"",G116&gt;0),IF(C117-G116&lt;0,G116-E117-F117,C117-G116),REPT(,1))</f>
        <v>117449.73196548835</v>
      </c>
    </row>
    <row r="118" spans="1:7" ht="12.75">
      <c r="A118" s="17">
        <f>DATE(YEAR(A117),MONTH(A117)+1,DAY(A117))</f>
        <v>43924</v>
      </c>
      <c r="B118" s="18">
        <f>IF(AND(G117&lt;&gt;"",G117&gt;0),B117+1,REPT(,1))</f>
        <v>105</v>
      </c>
      <c r="C118" s="20">
        <f>IF(AND(G117&lt;&gt;"",G117&gt;0),IF(PMT($B$8/12,$B$7,-$B$5)&lt;=G117,PMT($B$8/12,$B$7,-$B$5),G117),REPT(,1))</f>
        <v>690.6258688096555</v>
      </c>
      <c r="D118" s="20">
        <f>IF(AND(G117&lt;&gt;"",G117&gt;0),$B$8/12*G117,REPT(,1))</f>
        <v>403.7334536313662</v>
      </c>
      <c r="E118" s="20">
        <f>IF(AND(G117&lt;&gt;"",G117&gt;0),C118-D118,REPT(,1))</f>
        <v>286.89241517828924</v>
      </c>
      <c r="F118" s="21">
        <v>0</v>
      </c>
      <c r="G118" s="20">
        <f>IF(AND(G117&lt;&gt;"",G117&gt;0),IF(C118-G117&lt;0,G117-E118-F118,C118-G117),REPT(,1))</f>
        <v>117162.83955031006</v>
      </c>
    </row>
    <row r="119" spans="1:7" ht="12.75">
      <c r="A119" s="17">
        <f>DATE(YEAR(A118),MONTH(A118)+1,DAY(A118))</f>
        <v>43954</v>
      </c>
      <c r="B119" s="18">
        <f>IF(AND(G118&lt;&gt;"",G118&gt;0),B118+1,REPT(,1))</f>
        <v>106</v>
      </c>
      <c r="C119" s="20">
        <f>IF(AND(G118&lt;&gt;"",G118&gt;0),IF(PMT($B$8/12,$B$7,-$B$5)&lt;=G118,PMT($B$8/12,$B$7,-$B$5),G118),REPT(,1))</f>
        <v>690.6258688096555</v>
      </c>
      <c r="D119" s="20">
        <f>IF(AND(G118&lt;&gt;"",G118&gt;0),$B$8/12*G118,REPT(,1))</f>
        <v>402.74726095419084</v>
      </c>
      <c r="E119" s="20">
        <f>IF(AND(G118&lt;&gt;"",G118&gt;0),C119-D119,REPT(,1))</f>
        <v>287.8786078554646</v>
      </c>
      <c r="F119" s="21">
        <v>0</v>
      </c>
      <c r="G119" s="20">
        <f>IF(AND(G118&lt;&gt;"",G118&gt;0),IF(C119-G118&lt;0,G118-E119-F119,C119-G118),REPT(,1))</f>
        <v>116874.96094245459</v>
      </c>
    </row>
    <row r="120" spans="1:7" ht="12.75">
      <c r="A120" s="17">
        <f>DATE(YEAR(A119),MONTH(A119)+1,DAY(A119))</f>
        <v>43985</v>
      </c>
      <c r="B120" s="18">
        <f>IF(AND(G119&lt;&gt;"",G119&gt;0),B119+1,REPT(,1))</f>
        <v>107</v>
      </c>
      <c r="C120" s="20">
        <f>IF(AND(G119&lt;&gt;"",G119&gt;0),IF(PMT($B$8/12,$B$7,-$B$5)&lt;=G119,PMT($B$8/12,$B$7,-$B$5),G119),REPT(,1))</f>
        <v>690.6258688096555</v>
      </c>
      <c r="D120" s="20">
        <f>IF(AND(G119&lt;&gt;"",G119&gt;0),$B$8/12*G119,REPT(,1))</f>
        <v>401.75767823968766</v>
      </c>
      <c r="E120" s="20">
        <f>IF(AND(G119&lt;&gt;"",G119&gt;0),C120-D120,REPT(,1))</f>
        <v>288.8681905699678</v>
      </c>
      <c r="F120" s="21">
        <v>0</v>
      </c>
      <c r="G120" s="20">
        <f>IF(AND(G119&lt;&gt;"",G119&gt;0),IF(C120-G119&lt;0,G119-E120-F120,C120-G119),REPT(,1))</f>
        <v>116586.09275188463</v>
      </c>
    </row>
    <row r="121" spans="1:7" ht="12.75">
      <c r="A121" s="17">
        <f>DATE(YEAR(A120),MONTH(A120)+1,DAY(A120))</f>
        <v>44015</v>
      </c>
      <c r="B121" s="18">
        <f>IF(AND(G120&lt;&gt;"",G120&gt;0),B120+1,REPT(,1))</f>
        <v>108</v>
      </c>
      <c r="C121" s="20">
        <f>IF(AND(G120&lt;&gt;"",G120&gt;0),IF(PMT($B$8/12,$B$7,-$B$5)&lt;=G120,PMT($B$8/12,$B$7,-$B$5),G120),REPT(,1))</f>
        <v>690.6258688096555</v>
      </c>
      <c r="D121" s="20">
        <f>IF(AND(G120&lt;&gt;"",G120&gt;0),$B$8/12*G120,REPT(,1))</f>
        <v>400.7646938346034</v>
      </c>
      <c r="E121" s="20">
        <f>IF(AND(G120&lt;&gt;"",G120&gt;0),C121-D121,REPT(,1))</f>
        <v>289.86117497505205</v>
      </c>
      <c r="F121" s="21">
        <v>0</v>
      </c>
      <c r="G121" s="20">
        <f>IF(AND(G120&lt;&gt;"",G120&gt;0),IF(C121-G120&lt;0,G120-E121-F121,C121-G120),REPT(,1))</f>
        <v>116296.23157690957</v>
      </c>
    </row>
    <row r="122" spans="1:7" ht="12.75">
      <c r="A122" s="17">
        <f>DATE(YEAR(A121),MONTH(A121)+1,DAY(A121))</f>
        <v>44046</v>
      </c>
      <c r="B122" s="18">
        <f>IF(AND(G121&lt;&gt;"",G121&gt;0),B121+1,REPT(,1))</f>
        <v>109</v>
      </c>
      <c r="C122" s="20">
        <f>IF(AND(G121&lt;&gt;"",G121&gt;0),IF(PMT($B$8/12,$B$7,-$B$5)&lt;=G121,PMT($B$8/12,$B$7,-$B$5),G121),REPT(,1))</f>
        <v>690.6258688096555</v>
      </c>
      <c r="D122" s="20">
        <f>IF(AND(G121&lt;&gt;"",G121&gt;0),$B$8/12*G121,REPT(,1))</f>
        <v>399.76829604562664</v>
      </c>
      <c r="E122" s="20">
        <f>IF(AND(G121&lt;&gt;"",G121&gt;0),C122-D122,REPT(,1))</f>
        <v>290.8575727640288</v>
      </c>
      <c r="F122" s="21">
        <v>0</v>
      </c>
      <c r="G122" s="20">
        <f>IF(AND(G121&lt;&gt;"",G121&gt;0),IF(C122-G121&lt;0,G121-E122-F122,C122-G121),REPT(,1))</f>
        <v>116005.37400414555</v>
      </c>
    </row>
    <row r="123" spans="1:7" ht="12.75">
      <c r="A123" s="17">
        <f>DATE(YEAR(A122),MONTH(A122)+1,DAY(A122))</f>
        <v>44077</v>
      </c>
      <c r="B123" s="18">
        <f>IF(AND(G122&lt;&gt;"",G122&gt;0),B122+1,REPT(,1))</f>
        <v>110</v>
      </c>
      <c r="C123" s="20">
        <f>IF(AND(G122&lt;&gt;"",G122&gt;0),IF(PMT($B$8/12,$B$7,-$B$5)&lt;=G122,PMT($B$8/12,$B$7,-$B$5),G122),REPT(,1))</f>
        <v>690.6258688096555</v>
      </c>
      <c r="D123" s="20">
        <f>IF(AND(G122&lt;&gt;"",G122&gt;0),$B$8/12*G122,REPT(,1))</f>
        <v>398.7684731392503</v>
      </c>
      <c r="E123" s="20">
        <f>IF(AND(G122&lt;&gt;"",G122&gt;0),C123-D123,REPT(,1))</f>
        <v>291.85739567040514</v>
      </c>
      <c r="F123" s="21">
        <v>0</v>
      </c>
      <c r="G123" s="20">
        <f>IF(AND(G122&lt;&gt;"",G122&gt;0),IF(C123-G122&lt;0,G122-E123-F123,C123-G122),REPT(,1))</f>
        <v>115713.51660847514</v>
      </c>
    </row>
    <row r="124" spans="1:7" ht="12.75">
      <c r="A124" s="17">
        <f>DATE(YEAR(A123),MONTH(A123)+1,DAY(A123))</f>
        <v>44107</v>
      </c>
      <c r="B124" s="18">
        <f>IF(AND(G123&lt;&gt;"",G123&gt;0),B123+1,REPT(,1))</f>
        <v>111</v>
      </c>
      <c r="C124" s="20">
        <f>IF(AND(G123&lt;&gt;"",G123&gt;0),IF(PMT($B$8/12,$B$7,-$B$5)&lt;=G123,PMT($B$8/12,$B$7,-$B$5),G123),REPT(,1))</f>
        <v>690.6258688096555</v>
      </c>
      <c r="D124" s="20">
        <f>IF(AND(G123&lt;&gt;"",G123&gt;0),$B$8/12*G123,REPT(,1))</f>
        <v>397.7652133416333</v>
      </c>
      <c r="E124" s="20">
        <f>IF(AND(G123&lt;&gt;"",G123&gt;0),C124-D124,REPT(,1))</f>
        <v>292.8606554680222</v>
      </c>
      <c r="F124" s="21">
        <v>0</v>
      </c>
      <c r="G124" s="20">
        <f>IF(AND(G123&lt;&gt;"",G123&gt;0),IF(C124-G123&lt;0,G123-E124-F124,C124-G123),REPT(,1))</f>
        <v>115420.65595300712</v>
      </c>
    </row>
    <row r="125" spans="1:7" ht="12.75">
      <c r="A125" s="17">
        <f>DATE(YEAR(A124),MONTH(A124)+1,DAY(A124))</f>
        <v>44138</v>
      </c>
      <c r="B125" s="18">
        <f>IF(AND(G124&lt;&gt;"",G124&gt;0),B124+1,REPT(,1))</f>
        <v>112</v>
      </c>
      <c r="C125" s="20">
        <f>IF(AND(G124&lt;&gt;"",G124&gt;0),IF(PMT($B$8/12,$B$7,-$B$5)&lt;=G124,PMT($B$8/12,$B$7,-$B$5),G124),REPT(,1))</f>
        <v>690.6258688096555</v>
      </c>
      <c r="D125" s="20">
        <f>IF(AND(G124&lt;&gt;"",G124&gt;0),$B$8/12*G124,REPT(,1))</f>
        <v>396.758504838462</v>
      </c>
      <c r="E125" s="20">
        <f>IF(AND(G124&lt;&gt;"",G124&gt;0),C125-D125,REPT(,1))</f>
        <v>293.86736397119347</v>
      </c>
      <c r="F125" s="21">
        <v>0</v>
      </c>
      <c r="G125" s="20">
        <f>IF(AND(G124&lt;&gt;"",G124&gt;0),IF(C125-G124&lt;0,G124-E125-F125,C125-G124),REPT(,1))</f>
        <v>115126.78858903593</v>
      </c>
    </row>
    <row r="126" spans="1:7" ht="12.75">
      <c r="A126" s="17">
        <f>DATE(YEAR(A125),MONTH(A125)+1,DAY(A125))</f>
        <v>44168</v>
      </c>
      <c r="B126" s="18">
        <f>IF(AND(G125&lt;&gt;"",G125&gt;0),B125+1,REPT(,1))</f>
        <v>113</v>
      </c>
      <c r="C126" s="20">
        <f>IF(AND(G125&lt;&gt;"",G125&gt;0),IF(PMT($B$8/12,$B$7,-$B$5)&lt;=G125,PMT($B$8/12,$B$7,-$B$5),G125),REPT(,1))</f>
        <v>690.6258688096555</v>
      </c>
      <c r="D126" s="20">
        <f>IF(AND(G125&lt;&gt;"",G125&gt;0),$B$8/12*G125,REPT(,1))</f>
        <v>395.74833577481104</v>
      </c>
      <c r="E126" s="20">
        <f>IF(AND(G125&lt;&gt;"",G125&gt;0),C126-D126,REPT(,1))</f>
        <v>294.8775330348444</v>
      </c>
      <c r="F126" s="21">
        <v>0</v>
      </c>
      <c r="G126" s="20">
        <f>IF(AND(G125&lt;&gt;"",G125&gt;0),IF(C126-G125&lt;0,G125-E126-F126,C126-G125),REPT(,1))</f>
        <v>114831.91105600109</v>
      </c>
    </row>
    <row r="127" spans="1:7" ht="12.75">
      <c r="A127" s="17">
        <f>DATE(YEAR(A126),MONTH(A126)+1,DAY(A126))</f>
        <v>44199</v>
      </c>
      <c r="B127" s="18">
        <f>IF(AND(G126&lt;&gt;"",G126&gt;0),B126+1,REPT(,1))</f>
        <v>114</v>
      </c>
      <c r="C127" s="20">
        <f>IF(AND(G126&lt;&gt;"",G126&gt;0),IF(PMT($B$8/12,$B$7,-$B$5)&lt;=G126,PMT($B$8/12,$B$7,-$B$5),G126),REPT(,1))</f>
        <v>690.6258688096555</v>
      </c>
      <c r="D127" s="20">
        <f>IF(AND(G126&lt;&gt;"",G126&gt;0),$B$8/12*G126,REPT(,1))</f>
        <v>394.7346942550037</v>
      </c>
      <c r="E127" s="20">
        <f>IF(AND(G126&lt;&gt;"",G126&gt;0),C127-D127,REPT(,1))</f>
        <v>295.89117455465174</v>
      </c>
      <c r="F127" s="21">
        <v>0</v>
      </c>
      <c r="G127" s="20">
        <f>IF(AND(G126&lt;&gt;"",G126&gt;0),IF(C127-G126&lt;0,G126-E127-F127,C127-G126),REPT(,1))</f>
        <v>114536.01988144644</v>
      </c>
    </row>
    <row r="128" spans="1:7" ht="12.75">
      <c r="A128" s="17">
        <f>DATE(YEAR(A127),MONTH(A127)+1,DAY(A127))</f>
        <v>44230</v>
      </c>
      <c r="B128" s="18">
        <f>IF(AND(G127&lt;&gt;"",G127&gt;0),B127+1,REPT(,1))</f>
        <v>115</v>
      </c>
      <c r="C128" s="20">
        <f>IF(AND(G127&lt;&gt;"",G127&gt;0),IF(PMT($B$8/12,$B$7,-$B$5)&lt;=G127,PMT($B$8/12,$B$7,-$B$5),G127),REPT(,1))</f>
        <v>690.6258688096555</v>
      </c>
      <c r="D128" s="20">
        <f>IF(AND(G127&lt;&gt;"",G127&gt;0),$B$8/12*G127,REPT(,1))</f>
        <v>393.71756834247213</v>
      </c>
      <c r="E128" s="20">
        <f>IF(AND(G127&lt;&gt;"",G127&gt;0),C128-D128,REPT(,1))</f>
        <v>296.9083004671833</v>
      </c>
      <c r="F128" s="21">
        <v>0</v>
      </c>
      <c r="G128" s="20">
        <f>IF(AND(G127&lt;&gt;"",G127&gt;0),IF(C128-G127&lt;0,G127-E128-F128,C128-G127),REPT(,1))</f>
        <v>114239.11158097925</v>
      </c>
    </row>
    <row r="129" spans="1:7" ht="12.75">
      <c r="A129" s="17">
        <f>DATE(YEAR(A128),MONTH(A128)+1,DAY(A128))</f>
        <v>44258</v>
      </c>
      <c r="B129" s="18">
        <f>IF(AND(G128&lt;&gt;"",G128&gt;0),B128+1,REPT(,1))</f>
        <v>116</v>
      </c>
      <c r="C129" s="20">
        <f>IF(AND(G128&lt;&gt;"",G128&gt;0),IF(PMT($B$8/12,$B$7,-$B$5)&lt;=G128,PMT($B$8/12,$B$7,-$B$5),G128),REPT(,1))</f>
        <v>690.6258688096555</v>
      </c>
      <c r="D129" s="20">
        <f>IF(AND(G128&lt;&gt;"",G128&gt;0),$B$8/12*G128,REPT(,1))</f>
        <v>392.6969460596162</v>
      </c>
      <c r="E129" s="20">
        <f>IF(AND(G128&lt;&gt;"",G128&gt;0),C129-D129,REPT(,1))</f>
        <v>297.92892275003925</v>
      </c>
      <c r="F129" s="21">
        <v>0</v>
      </c>
      <c r="G129" s="20">
        <f>IF(AND(G128&lt;&gt;"",G128&gt;0),IF(C129-G128&lt;0,G128-E129-F129,C129-G128),REPT(,1))</f>
        <v>113941.18265822921</v>
      </c>
    </row>
    <row r="130" spans="1:7" ht="12.75">
      <c r="A130" s="17">
        <f>DATE(YEAR(A129),MONTH(A129)+1,DAY(A129))</f>
        <v>44289</v>
      </c>
      <c r="B130" s="18">
        <f>IF(AND(G129&lt;&gt;"",G129&gt;0),B129+1,REPT(,1))</f>
        <v>117</v>
      </c>
      <c r="C130" s="20">
        <f>IF(AND(G129&lt;&gt;"",G129&gt;0),IF(PMT($B$8/12,$B$7,-$B$5)&lt;=G129,PMT($B$8/12,$B$7,-$B$5),G129),REPT(,1))</f>
        <v>690.6258688096555</v>
      </c>
      <c r="D130" s="20">
        <f>IF(AND(G129&lt;&gt;"",G129&gt;0),$B$8/12*G129,REPT(,1))</f>
        <v>391.6728153876629</v>
      </c>
      <c r="E130" s="20">
        <f>IF(AND(G129&lt;&gt;"",G129&gt;0),C130-D130,REPT(,1))</f>
        <v>298.95305342199254</v>
      </c>
      <c r="F130" s="21">
        <v>0</v>
      </c>
      <c r="G130" s="20">
        <f>IF(AND(G129&lt;&gt;"",G129&gt;0),IF(C130-G129&lt;0,G129-E130-F130,C130-G129),REPT(,1))</f>
        <v>113642.22960480722</v>
      </c>
    </row>
    <row r="131" spans="1:7" ht="12.75">
      <c r="A131" s="17">
        <f>DATE(YEAR(A130),MONTH(A130)+1,DAY(A130))</f>
        <v>44319</v>
      </c>
      <c r="B131" s="18">
        <f>IF(AND(G130&lt;&gt;"",G130&gt;0),B130+1,REPT(,1))</f>
        <v>118</v>
      </c>
      <c r="C131" s="20">
        <f>IF(AND(G130&lt;&gt;"",G130&gt;0),IF(PMT($B$8/12,$B$7,-$B$5)&lt;=G130,PMT($B$8/12,$B$7,-$B$5),G130),REPT(,1))</f>
        <v>690.6258688096555</v>
      </c>
      <c r="D131" s="20">
        <f>IF(AND(G130&lt;&gt;"",G130&gt;0),$B$8/12*G130,REPT(,1))</f>
        <v>390.64516426652483</v>
      </c>
      <c r="E131" s="20">
        <f>IF(AND(G130&lt;&gt;"",G130&gt;0),C131-D131,REPT(,1))</f>
        <v>299.9807045431306</v>
      </c>
      <c r="F131" s="21">
        <v>0</v>
      </c>
      <c r="G131" s="20">
        <f>IF(AND(G130&lt;&gt;"",G130&gt;0),IF(C131-G130&lt;0,G130-E131-F131,C131-G130),REPT(,1))</f>
        <v>113342.24890026408</v>
      </c>
    </row>
    <row r="132" spans="1:7" ht="12.75">
      <c r="A132" s="17">
        <f>DATE(YEAR(A131),MONTH(A131)+1,DAY(A131))</f>
        <v>44350</v>
      </c>
      <c r="B132" s="18">
        <f>IF(AND(G131&lt;&gt;"",G131&gt;0),B131+1,REPT(,1))</f>
        <v>119</v>
      </c>
      <c r="C132" s="20">
        <f>IF(AND(G131&lt;&gt;"",G131&gt;0),IF(PMT($B$8/12,$B$7,-$B$5)&lt;=G131,PMT($B$8/12,$B$7,-$B$5),G131),REPT(,1))</f>
        <v>690.6258688096555</v>
      </c>
      <c r="D132" s="20">
        <f>IF(AND(G131&lt;&gt;"",G131&gt;0),$B$8/12*G131,REPT(,1))</f>
        <v>389.6139805946578</v>
      </c>
      <c r="E132" s="20">
        <f>IF(AND(G131&lt;&gt;"",G131&gt;0),C132-D132,REPT(,1))</f>
        <v>301.01188821499767</v>
      </c>
      <c r="F132" s="21">
        <v>0</v>
      </c>
      <c r="G132" s="20">
        <f>IF(AND(G131&lt;&gt;"",G131&gt;0),IF(C132-G131&lt;0,G131-E132-F132,C132-G131),REPT(,1))</f>
        <v>113041.23701204908</v>
      </c>
    </row>
    <row r="133" spans="1:7" ht="12.75">
      <c r="A133" s="17">
        <f>DATE(YEAR(A132),MONTH(A132)+1,DAY(A132))</f>
        <v>44380</v>
      </c>
      <c r="B133" s="18">
        <f>IF(AND(G132&lt;&gt;"",G132&gt;0),B132+1,REPT(,1))</f>
        <v>120</v>
      </c>
      <c r="C133" s="20">
        <f>IF(AND(G132&lt;&gt;"",G132&gt;0),IF(PMT($B$8/12,$B$7,-$B$5)&lt;=G132,PMT($B$8/12,$B$7,-$B$5),G132),REPT(,1))</f>
        <v>690.6258688096555</v>
      </c>
      <c r="D133" s="20">
        <f>IF(AND(G132&lt;&gt;"",G132&gt;0),$B$8/12*G132,REPT(,1))</f>
        <v>388.57925222891873</v>
      </c>
      <c r="E133" s="20">
        <f>IF(AND(G132&lt;&gt;"",G132&gt;0),C133-D133,REPT(,1))</f>
        <v>302.0466165807367</v>
      </c>
      <c r="F133" s="21">
        <v>0</v>
      </c>
      <c r="G133" s="20">
        <f>IF(AND(G132&lt;&gt;"",G132&gt;0),IF(C133-G132&lt;0,G132-E133-F133,C133-G132),REPT(,1))</f>
        <v>112739.19039546835</v>
      </c>
    </row>
    <row r="134" spans="1:7" ht="12.75">
      <c r="A134" s="17">
        <f>DATE(YEAR(A133),MONTH(A133)+1,DAY(A133))</f>
        <v>44411</v>
      </c>
      <c r="B134" s="18">
        <f>IF(AND(G133&lt;&gt;"",G133&gt;0),B133+1,REPT(,1))</f>
        <v>121</v>
      </c>
      <c r="C134" s="20">
        <f>IF(AND(G133&lt;&gt;"",G133&gt;0),IF(PMT($B$8/12,$B$7,-$B$5)&lt;=G133,PMT($B$8/12,$B$7,-$B$5),G133),REPT(,1))</f>
        <v>690.6258688096555</v>
      </c>
      <c r="D134" s="20">
        <f>IF(AND(G133&lt;&gt;"",G133&gt;0),$B$8/12*G133,REPT(,1))</f>
        <v>387.5409669844225</v>
      </c>
      <c r="E134" s="20">
        <f>IF(AND(G133&lt;&gt;"",G133&gt;0),C134-D134,REPT(,1))</f>
        <v>303.084901825233</v>
      </c>
      <c r="F134" s="21">
        <v>0</v>
      </c>
      <c r="G134" s="20">
        <f>IF(AND(G133&lt;&gt;"",G133&gt;0),IF(C134-G133&lt;0,G133-E134-F134,C134-G133),REPT(,1))</f>
        <v>112436.10549364312</v>
      </c>
    </row>
    <row r="135" spans="1:7" ht="12.75">
      <c r="A135" s="17">
        <f>DATE(YEAR(A134),MONTH(A134)+1,DAY(A134))</f>
        <v>44442</v>
      </c>
      <c r="B135" s="18">
        <f>IF(AND(G134&lt;&gt;"",G134&gt;0),B134+1,REPT(,1))</f>
        <v>122</v>
      </c>
      <c r="C135" s="20">
        <f>IF(AND(G134&lt;&gt;"",G134&gt;0),IF(PMT($B$8/12,$B$7,-$B$5)&lt;=G134,PMT($B$8/12,$B$7,-$B$5),G134),REPT(,1))</f>
        <v>690.6258688096555</v>
      </c>
      <c r="D135" s="20">
        <f>IF(AND(G134&lt;&gt;"",G134&gt;0),$B$8/12*G134,REPT(,1))</f>
        <v>386.4991126343982</v>
      </c>
      <c r="E135" s="20">
        <f>IF(AND(G134&lt;&gt;"",G134&gt;0),C135-D135,REPT(,1))</f>
        <v>304.12675617525724</v>
      </c>
      <c r="F135" s="21">
        <v>0</v>
      </c>
      <c r="G135" s="20">
        <f>IF(AND(G134&lt;&gt;"",G134&gt;0),IF(C135-G134&lt;0,G134-E135-F135,C135-G134),REPT(,1))</f>
        <v>112131.97873746786</v>
      </c>
    </row>
    <row r="136" spans="1:7" ht="12.75">
      <c r="A136" s="17">
        <f>DATE(YEAR(A135),MONTH(A135)+1,DAY(A135))</f>
        <v>44472</v>
      </c>
      <c r="B136" s="18">
        <f>IF(AND(G135&lt;&gt;"",G135&gt;0),B135+1,REPT(,1))</f>
        <v>123</v>
      </c>
      <c r="C136" s="20">
        <f>IF(AND(G135&lt;&gt;"",G135&gt;0),IF(PMT($B$8/12,$B$7,-$B$5)&lt;=G135,PMT($B$8/12,$B$7,-$B$5),G135),REPT(,1))</f>
        <v>690.6258688096555</v>
      </c>
      <c r="D136" s="20">
        <f>IF(AND(G135&lt;&gt;"",G135&gt;0),$B$8/12*G135,REPT(,1))</f>
        <v>385.4536769100458</v>
      </c>
      <c r="E136" s="20">
        <f>IF(AND(G135&lt;&gt;"",G135&gt;0),C136-D136,REPT(,1))</f>
        <v>305.1721918996097</v>
      </c>
      <c r="F136" s="21">
        <v>0</v>
      </c>
      <c r="G136" s="20">
        <f>IF(AND(G135&lt;&gt;"",G135&gt;0),IF(C136-G135&lt;0,G135-E136-F136,C136-G135),REPT(,1))</f>
        <v>111826.80654556825</v>
      </c>
    </row>
    <row r="137" spans="1:7" ht="12.75">
      <c r="A137" s="17">
        <f>DATE(YEAR(A136),MONTH(A136)+1,DAY(A136))</f>
        <v>44503</v>
      </c>
      <c r="B137" s="18">
        <f>IF(AND(G136&lt;&gt;"",G136&gt;0),B136+1,REPT(,1))</f>
        <v>124</v>
      </c>
      <c r="C137" s="20">
        <f>IF(AND(G136&lt;&gt;"",G136&gt;0),IF(PMT($B$8/12,$B$7,-$B$5)&lt;=G136,PMT($B$8/12,$B$7,-$B$5),G136),REPT(,1))</f>
        <v>690.6258688096555</v>
      </c>
      <c r="D137" s="20">
        <f>IF(AND(G136&lt;&gt;"",G136&gt;0),$B$8/12*G136,REPT(,1))</f>
        <v>384.40464750039087</v>
      </c>
      <c r="E137" s="20">
        <f>IF(AND(G136&lt;&gt;"",G136&gt;0),C137-D137,REPT(,1))</f>
        <v>306.2212213092646</v>
      </c>
      <c r="F137" s="21">
        <v>0</v>
      </c>
      <c r="G137" s="20">
        <f>IF(AND(G136&lt;&gt;"",G136&gt;0),IF(C137-G136&lt;0,G136-E137-F137,C137-G136),REPT(,1))</f>
        <v>111520.58532425898</v>
      </c>
    </row>
    <row r="138" spans="1:7" ht="12.75">
      <c r="A138" s="17">
        <f>DATE(YEAR(A137),MONTH(A137)+1,DAY(A137))</f>
        <v>44533</v>
      </c>
      <c r="B138" s="18">
        <f>IF(AND(G137&lt;&gt;"",G137&gt;0),B137+1,REPT(,1))</f>
        <v>125</v>
      </c>
      <c r="C138" s="20">
        <f>IF(AND(G137&lt;&gt;"",G137&gt;0),IF(PMT($B$8/12,$B$7,-$B$5)&lt;=G137,PMT($B$8/12,$B$7,-$B$5),G137),REPT(,1))</f>
        <v>690.6258688096555</v>
      </c>
      <c r="D138" s="20">
        <f>IF(AND(G137&lt;&gt;"",G137&gt;0),$B$8/12*G137,REPT(,1))</f>
        <v>383.35201205214025</v>
      </c>
      <c r="E138" s="20">
        <f>IF(AND(G137&lt;&gt;"",G137&gt;0),C138-D138,REPT(,1))</f>
        <v>307.2738567575152</v>
      </c>
      <c r="F138" s="21">
        <v>0</v>
      </c>
      <c r="G138" s="20">
        <f>IF(AND(G137&lt;&gt;"",G137&gt;0),IF(C138-G137&lt;0,G137-E138-F138,C138-G137),REPT(,1))</f>
        <v>111213.31146750147</v>
      </c>
    </row>
    <row r="139" spans="1:7" ht="12.75">
      <c r="A139" s="17">
        <f>DATE(YEAR(A138),MONTH(A138)+1,DAY(A138))</f>
        <v>44564</v>
      </c>
      <c r="B139" s="18">
        <f>IF(AND(G138&lt;&gt;"",G138&gt;0),B138+1,REPT(,1))</f>
        <v>126</v>
      </c>
      <c r="C139" s="20">
        <f>IF(AND(G138&lt;&gt;"",G138&gt;0),IF(PMT($B$8/12,$B$7,-$B$5)&lt;=G138,PMT($B$8/12,$B$7,-$B$5),G138),REPT(,1))</f>
        <v>690.6258688096555</v>
      </c>
      <c r="D139" s="20">
        <f>IF(AND(G138&lt;&gt;"",G138&gt;0),$B$8/12*G138,REPT(,1))</f>
        <v>382.29575816953627</v>
      </c>
      <c r="E139" s="20">
        <f>IF(AND(G138&lt;&gt;"",G138&gt;0),C139-D139,REPT(,1))</f>
        <v>308.3301106401192</v>
      </c>
      <c r="F139" s="21">
        <v>0</v>
      </c>
      <c r="G139" s="20">
        <f>IF(AND(G138&lt;&gt;"",G138&gt;0),IF(C139-G138&lt;0,G138-E139-F139,C139-G138),REPT(,1))</f>
        <v>110904.98135686135</v>
      </c>
    </row>
    <row r="140" spans="1:7" ht="12.75">
      <c r="A140" s="17">
        <f>DATE(YEAR(A139),MONTH(A139)+1,DAY(A139))</f>
        <v>44595</v>
      </c>
      <c r="B140" s="18">
        <f>IF(AND(G139&lt;&gt;"",G139&gt;0),B139+1,REPT(,1))</f>
        <v>127</v>
      </c>
      <c r="C140" s="20">
        <f>IF(AND(G139&lt;&gt;"",G139&gt;0),IF(PMT($B$8/12,$B$7,-$B$5)&lt;=G139,PMT($B$8/12,$B$7,-$B$5),G139),REPT(,1))</f>
        <v>690.6258688096555</v>
      </c>
      <c r="D140" s="20">
        <f>IF(AND(G139&lt;&gt;"",G139&gt;0),$B$8/12*G139,REPT(,1))</f>
        <v>381.23587341421086</v>
      </c>
      <c r="E140" s="20">
        <f>IF(AND(G139&lt;&gt;"",G139&gt;0),C140-D140,REPT(,1))</f>
        <v>309.3899953954446</v>
      </c>
      <c r="F140" s="21">
        <v>0</v>
      </c>
      <c r="G140" s="20">
        <f>IF(AND(G139&lt;&gt;"",G139&gt;0),IF(C140-G139&lt;0,G139-E140-F140,C140-G139),REPT(,1))</f>
        <v>110595.59136146591</v>
      </c>
    </row>
    <row r="141" spans="1:7" ht="12.75">
      <c r="A141" s="17">
        <f>DATE(YEAR(A140),MONTH(A140)+1,DAY(A140))</f>
        <v>44623</v>
      </c>
      <c r="B141" s="18">
        <f>IF(AND(G140&lt;&gt;"",G140&gt;0),B140+1,REPT(,1))</f>
        <v>128</v>
      </c>
      <c r="C141" s="20">
        <f>IF(AND(G140&lt;&gt;"",G140&gt;0),IF(PMT($B$8/12,$B$7,-$B$5)&lt;=G140,PMT($B$8/12,$B$7,-$B$5),G140),REPT(,1))</f>
        <v>690.6258688096555</v>
      </c>
      <c r="D141" s="20">
        <f>IF(AND(G140&lt;&gt;"",G140&gt;0),$B$8/12*G140,REPT(,1))</f>
        <v>380.1723453050391</v>
      </c>
      <c r="E141" s="20">
        <f>IF(AND(G140&lt;&gt;"",G140&gt;0),C141-D141,REPT(,1))</f>
        <v>310.4535235046164</v>
      </c>
      <c r="F141" s="21">
        <v>0</v>
      </c>
      <c r="G141" s="20">
        <f>IF(AND(G140&lt;&gt;"",G140&gt;0),IF(C141-G140&lt;0,G140-E141-F141,C141-G140),REPT(,1))</f>
        <v>110285.13783796129</v>
      </c>
    </row>
    <row r="142" spans="1:7" ht="12.75">
      <c r="A142" s="17">
        <f>DATE(YEAR(A141),MONTH(A141)+1,DAY(A141))</f>
        <v>44654</v>
      </c>
      <c r="B142" s="18">
        <f>IF(AND(G141&lt;&gt;"",G141&gt;0),B141+1,REPT(,1))</f>
        <v>129</v>
      </c>
      <c r="C142" s="20">
        <f>IF(AND(G141&lt;&gt;"",G141&gt;0),IF(PMT($B$8/12,$B$7,-$B$5)&lt;=G141,PMT($B$8/12,$B$7,-$B$5),G141),REPT(,1))</f>
        <v>690.6258688096555</v>
      </c>
      <c r="D142" s="20">
        <f>IF(AND(G141&lt;&gt;"",G141&gt;0),$B$8/12*G141,REPT(,1))</f>
        <v>379.10516131799193</v>
      </c>
      <c r="E142" s="20">
        <f>IF(AND(G141&lt;&gt;"",G141&gt;0),C142-D142,REPT(,1))</f>
        <v>311.52070749166353</v>
      </c>
      <c r="F142" s="21">
        <v>0</v>
      </c>
      <c r="G142" s="20">
        <f>IF(AND(G141&lt;&gt;"",G141&gt;0),IF(C142-G141&lt;0,G141-E142-F142,C142-G141),REPT(,1))</f>
        <v>109973.61713046962</v>
      </c>
    </row>
    <row r="143" spans="1:7" ht="12.75">
      <c r="A143" s="17">
        <f>DATE(YEAR(A142),MONTH(A142)+1,DAY(A142))</f>
        <v>44684</v>
      </c>
      <c r="B143" s="18">
        <f>IF(AND(G142&lt;&gt;"",G142&gt;0),B142+1,REPT(,1))</f>
        <v>130</v>
      </c>
      <c r="C143" s="20">
        <f>IF(AND(G142&lt;&gt;"",G142&gt;0),IF(PMT($B$8/12,$B$7,-$B$5)&lt;=G142,PMT($B$8/12,$B$7,-$B$5),G142),REPT(,1))</f>
        <v>690.6258688096555</v>
      </c>
      <c r="D143" s="20">
        <f>IF(AND(G142&lt;&gt;"",G142&gt;0),$B$8/12*G142,REPT(,1))</f>
        <v>378.03430888598933</v>
      </c>
      <c r="E143" s="20">
        <f>IF(AND(G142&lt;&gt;"",G142&gt;0),C143-D143,REPT(,1))</f>
        <v>312.5915599236661</v>
      </c>
      <c r="F143" s="21">
        <v>0</v>
      </c>
      <c r="G143" s="20">
        <f>IF(AND(G142&lt;&gt;"",G142&gt;0),IF(C143-G142&lt;0,G142-E143-F143,C143-G142),REPT(,1))</f>
        <v>109661.02557054596</v>
      </c>
    </row>
    <row r="144" spans="1:7" ht="12.75">
      <c r="A144" s="17">
        <f>DATE(YEAR(A143),MONTH(A143)+1,DAY(A143))</f>
        <v>44715</v>
      </c>
      <c r="B144" s="18">
        <f>IF(AND(G143&lt;&gt;"",G143&gt;0),B143+1,REPT(,1))</f>
        <v>131</v>
      </c>
      <c r="C144" s="20">
        <f>IF(AND(G143&lt;&gt;"",G143&gt;0),IF(PMT($B$8/12,$B$7,-$B$5)&lt;=G143,PMT($B$8/12,$B$7,-$B$5),G143),REPT(,1))</f>
        <v>690.6258688096555</v>
      </c>
      <c r="D144" s="20">
        <f>IF(AND(G143&lt;&gt;"",G143&gt;0),$B$8/12*G143,REPT(,1))</f>
        <v>376.95977539875173</v>
      </c>
      <c r="E144" s="20">
        <f>IF(AND(G143&lt;&gt;"",G143&gt;0),C144-D144,REPT(,1))</f>
        <v>313.6660934109037</v>
      </c>
      <c r="F144" s="21">
        <v>0</v>
      </c>
      <c r="G144" s="20">
        <f>IF(AND(G143&lt;&gt;"",G143&gt;0),IF(C144-G143&lt;0,G143-E144-F144,C144-G143),REPT(,1))</f>
        <v>109347.35947713505</v>
      </c>
    </row>
    <row r="145" spans="1:7" ht="12.75">
      <c r="A145" s="17">
        <f>DATE(YEAR(A144),MONTH(A144)+1,DAY(A144))</f>
        <v>44745</v>
      </c>
      <c r="B145" s="18">
        <f>IF(AND(G144&lt;&gt;"",G144&gt;0),B144+1,REPT(,1))</f>
        <v>132</v>
      </c>
      <c r="C145" s="20">
        <f>IF(AND(G144&lt;&gt;"",G144&gt;0),IF(PMT($B$8/12,$B$7,-$B$5)&lt;=G144,PMT($B$8/12,$B$7,-$B$5),G144),REPT(,1))</f>
        <v>690.6258688096555</v>
      </c>
      <c r="D145" s="20">
        <f>IF(AND(G144&lt;&gt;"",G144&gt;0),$B$8/12*G144,REPT(,1))</f>
        <v>375.88154820265174</v>
      </c>
      <c r="E145" s="20">
        <f>IF(AND(G144&lt;&gt;"",G144&gt;0),C145-D145,REPT(,1))</f>
        <v>314.7443206070037</v>
      </c>
      <c r="F145" s="21">
        <v>0</v>
      </c>
      <c r="G145" s="20">
        <f>IF(AND(G144&lt;&gt;"",G144&gt;0),IF(C145-G144&lt;0,G144-E145-F145,C145-G144),REPT(,1))</f>
        <v>109032.61515652805</v>
      </c>
    </row>
    <row r="146" spans="1:7" ht="12.75">
      <c r="A146" s="17">
        <f>DATE(YEAR(A145),MONTH(A145)+1,DAY(A145))</f>
        <v>44776</v>
      </c>
      <c r="B146" s="18">
        <f>IF(AND(G145&lt;&gt;"",G145&gt;0),B145+1,REPT(,1))</f>
        <v>133</v>
      </c>
      <c r="C146" s="20">
        <f>IF(AND(G145&lt;&gt;"",G145&gt;0),IF(PMT($B$8/12,$B$7,-$B$5)&lt;=G145,PMT($B$8/12,$B$7,-$B$5),G145),REPT(,1))</f>
        <v>690.6258688096555</v>
      </c>
      <c r="D146" s="20">
        <f>IF(AND(G145&lt;&gt;"",G145&gt;0),$B$8/12*G145,REPT(,1))</f>
        <v>374.7996146005652</v>
      </c>
      <c r="E146" s="20">
        <f>IF(AND(G145&lt;&gt;"",G145&gt;0),C146-D146,REPT(,1))</f>
        <v>315.8262542090903</v>
      </c>
      <c r="F146" s="21">
        <v>0</v>
      </c>
      <c r="G146" s="20">
        <f>IF(AND(G145&lt;&gt;"",G145&gt;0),IF(C146-G145&lt;0,G145-E146-F146,C146-G145),REPT(,1))</f>
        <v>108716.78890231895</v>
      </c>
    </row>
    <row r="147" spans="1:7" ht="12.75">
      <c r="A147" s="17">
        <f>DATE(YEAR(A146),MONTH(A146)+1,DAY(A146))</f>
        <v>44807</v>
      </c>
      <c r="B147" s="18">
        <f>IF(AND(G146&lt;&gt;"",G146&gt;0),B146+1,REPT(,1))</f>
        <v>134</v>
      </c>
      <c r="C147" s="20">
        <f>IF(AND(G146&lt;&gt;"",G146&gt;0),IF(PMT($B$8/12,$B$7,-$B$5)&lt;=G146,PMT($B$8/12,$B$7,-$B$5),G146),REPT(,1))</f>
        <v>690.6258688096555</v>
      </c>
      <c r="D147" s="20">
        <f>IF(AND(G146&lt;&gt;"",G146&gt;0),$B$8/12*G146,REPT(,1))</f>
        <v>373.71396185172136</v>
      </c>
      <c r="E147" s="20">
        <f>IF(AND(G146&lt;&gt;"",G146&gt;0),C147-D147,REPT(,1))</f>
        <v>316.9119069579341</v>
      </c>
      <c r="F147" s="21">
        <v>0</v>
      </c>
      <c r="G147" s="20">
        <f>IF(AND(G146&lt;&gt;"",G146&gt;0),IF(C147-G146&lt;0,G146-E147-F147,C147-G146),REPT(,1))</f>
        <v>108399.87699536102</v>
      </c>
    </row>
    <row r="148" spans="1:7" ht="12.75">
      <c r="A148" s="17">
        <f>DATE(YEAR(A147),MONTH(A147)+1,DAY(A147))</f>
        <v>44837</v>
      </c>
      <c r="B148" s="18">
        <f>IF(AND(G147&lt;&gt;"",G147&gt;0),B147+1,REPT(,1))</f>
        <v>135</v>
      </c>
      <c r="C148" s="20">
        <f>IF(AND(G147&lt;&gt;"",G147&gt;0),IF(PMT($B$8/12,$B$7,-$B$5)&lt;=G147,PMT($B$8/12,$B$7,-$B$5),G147),REPT(,1))</f>
        <v>690.6258688096555</v>
      </c>
      <c r="D148" s="20">
        <f>IF(AND(G147&lt;&gt;"",G147&gt;0),$B$8/12*G147,REPT(,1))</f>
        <v>372.6245771715535</v>
      </c>
      <c r="E148" s="20">
        <f>IF(AND(G147&lt;&gt;"",G147&gt;0),C148-D148,REPT(,1))</f>
        <v>318.001291638102</v>
      </c>
      <c r="F148" s="21">
        <v>0</v>
      </c>
      <c r="G148" s="20">
        <f>IF(AND(G147&lt;&gt;"",G147&gt;0),IF(C148-G147&lt;0,G147-E148-F148,C148-G147),REPT(,1))</f>
        <v>108081.87570372291</v>
      </c>
    </row>
    <row r="149" spans="1:7" ht="12.75">
      <c r="A149" s="17">
        <f>DATE(YEAR(A148),MONTH(A148)+1,DAY(A148))</f>
        <v>44868</v>
      </c>
      <c r="B149" s="18">
        <f>IF(AND(G148&lt;&gt;"",G148&gt;0),B148+1,REPT(,1))</f>
        <v>136</v>
      </c>
      <c r="C149" s="20">
        <f>IF(AND(G148&lt;&gt;"",G148&gt;0),IF(PMT($B$8/12,$B$7,-$B$5)&lt;=G148,PMT($B$8/12,$B$7,-$B$5),G148),REPT(,1))</f>
        <v>690.6258688096555</v>
      </c>
      <c r="D149" s="20">
        <f>IF(AND(G148&lt;&gt;"",G148&gt;0),$B$8/12*G148,REPT(,1))</f>
        <v>371.5314477315475</v>
      </c>
      <c r="E149" s="20">
        <f>IF(AND(G148&lt;&gt;"",G148&gt;0),C149-D149,REPT(,1))</f>
        <v>319.094421078108</v>
      </c>
      <c r="F149" s="21">
        <v>0</v>
      </c>
      <c r="G149" s="20">
        <f>IF(AND(G148&lt;&gt;"",G148&gt;0),IF(C149-G148&lt;0,G148-E149-F149,C149-G148),REPT(,1))</f>
        <v>107762.7812826448</v>
      </c>
    </row>
    <row r="150" spans="1:7" ht="12.75">
      <c r="A150" s="17">
        <f>DATE(YEAR(A149),MONTH(A149)+1,DAY(A149))</f>
        <v>44898</v>
      </c>
      <c r="B150" s="18">
        <f>IF(AND(G149&lt;&gt;"",G149&gt;0),B149+1,REPT(,1))</f>
        <v>137</v>
      </c>
      <c r="C150" s="20">
        <f>IF(AND(G149&lt;&gt;"",G149&gt;0),IF(PMT($B$8/12,$B$7,-$B$5)&lt;=G149,PMT($B$8/12,$B$7,-$B$5),G149),REPT(,1))</f>
        <v>690.6258688096555</v>
      </c>
      <c r="D150" s="20">
        <f>IF(AND(G149&lt;&gt;"",G149&gt;0),$B$8/12*G149,REPT(,1))</f>
        <v>370.4345606590915</v>
      </c>
      <c r="E150" s="20">
        <f>IF(AND(G149&lt;&gt;"",G149&gt;0),C150-D150,REPT(,1))</f>
        <v>320.19130815056394</v>
      </c>
      <c r="F150" s="21">
        <v>0</v>
      </c>
      <c r="G150" s="20">
        <f>IF(AND(G149&lt;&gt;"",G149&gt;0),IF(C150-G149&lt;0,G149-E150-F150,C150-G149),REPT(,1))</f>
        <v>107442.58997449424</v>
      </c>
    </row>
    <row r="151" spans="1:7" ht="12.75">
      <c r="A151" s="17">
        <f>DATE(YEAR(A150),MONTH(A150)+1,DAY(A150))</f>
        <v>44929</v>
      </c>
      <c r="B151" s="18">
        <f>IF(AND(G150&lt;&gt;"",G150&gt;0),B150+1,REPT(,1))</f>
        <v>138</v>
      </c>
      <c r="C151" s="20">
        <f>IF(AND(G150&lt;&gt;"",G150&gt;0),IF(PMT($B$8/12,$B$7,-$B$5)&lt;=G150,PMT($B$8/12,$B$7,-$B$5),G150),REPT(,1))</f>
        <v>690.6258688096555</v>
      </c>
      <c r="D151" s="20">
        <f>IF(AND(G150&lt;&gt;"",G150&gt;0),$B$8/12*G150,REPT(,1))</f>
        <v>369.333903037324</v>
      </c>
      <c r="E151" s="20">
        <f>IF(AND(G150&lt;&gt;"",G150&gt;0),C151-D151,REPT(,1))</f>
        <v>321.2919657723315</v>
      </c>
      <c r="F151" s="21">
        <v>0</v>
      </c>
      <c r="G151" s="20">
        <f>IF(AND(G150&lt;&gt;"",G150&gt;0),IF(C151-G150&lt;0,G150-E151-F151,C151-G150),REPT(,1))</f>
        <v>107121.29800872192</v>
      </c>
    </row>
    <row r="152" spans="1:7" ht="12.75">
      <c r="A152" s="17">
        <f>DATE(YEAR(A151),MONTH(A151)+1,DAY(A151))</f>
        <v>44960</v>
      </c>
      <c r="B152" s="18">
        <f>IF(AND(G151&lt;&gt;"",G151&gt;0),B151+1,REPT(,1))</f>
        <v>139</v>
      </c>
      <c r="C152" s="20">
        <f>IF(AND(G151&lt;&gt;"",G151&gt;0),IF(PMT($B$8/12,$B$7,-$B$5)&lt;=G151,PMT($B$8/12,$B$7,-$B$5),G151),REPT(,1))</f>
        <v>690.6258688096555</v>
      </c>
      <c r="D152" s="20">
        <f>IF(AND(G151&lt;&gt;"",G151&gt;0),$B$8/12*G151,REPT(,1))</f>
        <v>368.2294619049816</v>
      </c>
      <c r="E152" s="20">
        <f>IF(AND(G151&lt;&gt;"",G151&gt;0),C152-D152,REPT(,1))</f>
        <v>322.3964069046739</v>
      </c>
      <c r="F152" s="21">
        <v>0</v>
      </c>
      <c r="G152" s="20">
        <f>IF(AND(G151&lt;&gt;"",G151&gt;0),IF(C152-G151&lt;0,G151-E152-F152,C152-G151),REPT(,1))</f>
        <v>106798.90160181724</v>
      </c>
    </row>
    <row r="153" spans="1:7" ht="12.75">
      <c r="A153" s="17">
        <f>DATE(YEAR(A152),MONTH(A152)+1,DAY(A152))</f>
        <v>44988</v>
      </c>
      <c r="B153" s="18">
        <f>IF(AND(G152&lt;&gt;"",G152&gt;0),B152+1,REPT(,1))</f>
        <v>140</v>
      </c>
      <c r="C153" s="20">
        <f>IF(AND(G152&lt;&gt;"",G152&gt;0),IF(PMT($B$8/12,$B$7,-$B$5)&lt;=G152,PMT($B$8/12,$B$7,-$B$5),G152),REPT(,1))</f>
        <v>690.6258688096555</v>
      </c>
      <c r="D153" s="20">
        <f>IF(AND(G152&lt;&gt;"",G152&gt;0),$B$8/12*G152,REPT(,1))</f>
        <v>367.12122425624676</v>
      </c>
      <c r="E153" s="20">
        <f>IF(AND(G152&lt;&gt;"",G152&gt;0),C153-D153,REPT(,1))</f>
        <v>323.5046445534087</v>
      </c>
      <c r="F153" s="21">
        <v>0</v>
      </c>
      <c r="G153" s="20">
        <f>IF(AND(G152&lt;&gt;"",G152&gt;0),IF(C153-G152&lt;0,G152-E153-F153,C153-G152),REPT(,1))</f>
        <v>106475.39695726383</v>
      </c>
    </row>
    <row r="154" spans="1:7" ht="12.75">
      <c r="A154" s="17">
        <f>DATE(YEAR(A153),MONTH(A153)+1,DAY(A153))</f>
        <v>45019</v>
      </c>
      <c r="B154" s="18">
        <f>IF(AND(G153&lt;&gt;"",G153&gt;0),B153+1,REPT(,1))</f>
        <v>141</v>
      </c>
      <c r="C154" s="20">
        <f>IF(AND(G153&lt;&gt;"",G153&gt;0),IF(PMT($B$8/12,$B$7,-$B$5)&lt;=G153,PMT($B$8/12,$B$7,-$B$5),G153),REPT(,1))</f>
        <v>690.6258688096555</v>
      </c>
      <c r="D154" s="20">
        <f>IF(AND(G153&lt;&gt;"",G153&gt;0),$B$8/12*G153,REPT(,1))</f>
        <v>366.0091770405944</v>
      </c>
      <c r="E154" s="20">
        <f>IF(AND(G153&lt;&gt;"",G153&gt;0),C154-D154,REPT(,1))</f>
        <v>324.61669176906105</v>
      </c>
      <c r="F154" s="21">
        <v>0</v>
      </c>
      <c r="G154" s="20">
        <f>IF(AND(G153&lt;&gt;"",G153&gt;0),IF(C154-G153&lt;0,G153-E154-F154,C154-G153),REPT(,1))</f>
        <v>106150.78026549477</v>
      </c>
    </row>
    <row r="155" spans="1:7" ht="12.75">
      <c r="A155" s="17">
        <f>DATE(YEAR(A154),MONTH(A154)+1,DAY(A154))</f>
        <v>45049</v>
      </c>
      <c r="B155" s="18">
        <f>IF(AND(G154&lt;&gt;"",G154&gt;0),B154+1,REPT(,1))</f>
        <v>142</v>
      </c>
      <c r="C155" s="20">
        <f>IF(AND(G154&lt;&gt;"",G154&gt;0),IF(PMT($B$8/12,$B$7,-$B$5)&lt;=G154,PMT($B$8/12,$B$7,-$B$5),G154),REPT(,1))</f>
        <v>690.6258688096555</v>
      </c>
      <c r="D155" s="20">
        <f>IF(AND(G154&lt;&gt;"",G154&gt;0),$B$8/12*G154,REPT(,1))</f>
        <v>364.8933071626383</v>
      </c>
      <c r="E155" s="20">
        <f>IF(AND(G154&lt;&gt;"",G154&gt;0),C155-D155,REPT(,1))</f>
        <v>325.7325616470172</v>
      </c>
      <c r="F155" s="21">
        <v>0</v>
      </c>
      <c r="G155" s="20">
        <f>IF(AND(G154&lt;&gt;"",G154&gt;0),IF(C155-G154&lt;0,G154-E155-F155,C155-G154),REPT(,1))</f>
        <v>105825.04770384775</v>
      </c>
    </row>
    <row r="156" spans="1:7" ht="12.75">
      <c r="A156" s="17">
        <f>DATE(YEAR(A155),MONTH(A155)+1,DAY(A155))</f>
        <v>45080</v>
      </c>
      <c r="B156" s="18">
        <f>IF(AND(G155&lt;&gt;"",G155&gt;0),B155+1,REPT(,1))</f>
        <v>143</v>
      </c>
      <c r="C156" s="20">
        <f>IF(AND(G155&lt;&gt;"",G155&gt;0),IF(PMT($B$8/12,$B$7,-$B$5)&lt;=G155,PMT($B$8/12,$B$7,-$B$5),G155),REPT(,1))</f>
        <v>690.6258688096555</v>
      </c>
      <c r="D156" s="20">
        <f>IF(AND(G155&lt;&gt;"",G155&gt;0),$B$8/12*G155,REPT(,1))</f>
        <v>363.77360148197664</v>
      </c>
      <c r="E156" s="20">
        <f>IF(AND(G155&lt;&gt;"",G155&gt;0),C156-D156,REPT(,1))</f>
        <v>326.8522673276788</v>
      </c>
      <c r="F156" s="21">
        <v>0</v>
      </c>
      <c r="G156" s="20">
        <f>IF(AND(G155&lt;&gt;"",G155&gt;0),IF(C156-G155&lt;0,G155-E156-F156,C156-G155),REPT(,1))</f>
        <v>105498.19543652008</v>
      </c>
    </row>
    <row r="157" spans="1:7" ht="12.75">
      <c r="A157" s="17">
        <f>DATE(YEAR(A156),MONTH(A156)+1,DAY(A156))</f>
        <v>45110</v>
      </c>
      <c r="B157" s="18">
        <f>IF(AND(G156&lt;&gt;"",G156&gt;0),B156+1,REPT(,1))</f>
        <v>144</v>
      </c>
      <c r="C157" s="20">
        <f>IF(AND(G156&lt;&gt;"",G156&gt;0),IF(PMT($B$8/12,$B$7,-$B$5)&lt;=G156,PMT($B$8/12,$B$7,-$B$5),G156),REPT(,1))</f>
        <v>690.6258688096555</v>
      </c>
      <c r="D157" s="20">
        <f>IF(AND(G156&lt;&gt;"",G156&gt;0),$B$8/12*G156,REPT(,1))</f>
        <v>362.65004681303776</v>
      </c>
      <c r="E157" s="20">
        <f>IF(AND(G156&lt;&gt;"",G156&gt;0),C157-D157,REPT(,1))</f>
        <v>327.9758219966177</v>
      </c>
      <c r="F157" s="21">
        <v>0</v>
      </c>
      <c r="G157" s="20">
        <f>IF(AND(G156&lt;&gt;"",G156&gt;0),IF(C157-G156&lt;0,G156-E157-F157,C157-G156),REPT(,1))</f>
        <v>105170.21961452346</v>
      </c>
    </row>
    <row r="158" spans="1:7" ht="12.75">
      <c r="A158" s="17">
        <f>DATE(YEAR(A157),MONTH(A157)+1,DAY(A157))</f>
        <v>45141</v>
      </c>
      <c r="B158" s="18">
        <f>IF(AND(G157&lt;&gt;"",G157&gt;0),B157+1,REPT(,1))</f>
        <v>145</v>
      </c>
      <c r="C158" s="20">
        <f>IF(AND(G157&lt;&gt;"",G157&gt;0),IF(PMT($B$8/12,$B$7,-$B$5)&lt;=G157,PMT($B$8/12,$B$7,-$B$5),G157),REPT(,1))</f>
        <v>690.6258688096555</v>
      </c>
      <c r="D158" s="20">
        <f>IF(AND(G157&lt;&gt;"",G157&gt;0),$B$8/12*G157,REPT(,1))</f>
        <v>361.5226299249244</v>
      </c>
      <c r="E158" s="20">
        <f>IF(AND(G157&lt;&gt;"",G157&gt;0),C158-D158,REPT(,1))</f>
        <v>329.10323888473107</v>
      </c>
      <c r="F158" s="21">
        <v>0</v>
      </c>
      <c r="G158" s="20">
        <f>IF(AND(G157&lt;&gt;"",G157&gt;0),IF(C158-G157&lt;0,G157-E158-F158,C158-G157),REPT(,1))</f>
        <v>104841.11637563873</v>
      </c>
    </row>
    <row r="159" spans="1:7" ht="12.75">
      <c r="A159" s="17">
        <f>DATE(YEAR(A158),MONTH(A158)+1,DAY(A158))</f>
        <v>45172</v>
      </c>
      <c r="B159" s="18">
        <f>IF(AND(G158&lt;&gt;"",G158&gt;0),B158+1,REPT(,1))</f>
        <v>146</v>
      </c>
      <c r="C159" s="20">
        <f>IF(AND(G158&lt;&gt;"",G158&gt;0),IF(PMT($B$8/12,$B$7,-$B$5)&lt;=G158,PMT($B$8/12,$B$7,-$B$5),G158),REPT(,1))</f>
        <v>690.6258688096555</v>
      </c>
      <c r="D159" s="20">
        <f>IF(AND(G158&lt;&gt;"",G158&gt;0),$B$8/12*G158,REPT(,1))</f>
        <v>360.3913375412581</v>
      </c>
      <c r="E159" s="20">
        <f>IF(AND(G158&lt;&gt;"",G158&gt;0),C159-D159,REPT(,1))</f>
        <v>330.23453126839735</v>
      </c>
      <c r="F159" s="21">
        <v>0</v>
      </c>
      <c r="G159" s="20">
        <f>IF(AND(G158&lt;&gt;"",G158&gt;0),IF(C159-G158&lt;0,G158-E159-F159,C159-G158),REPT(,1))</f>
        <v>104510.88184437033</v>
      </c>
    </row>
    <row r="160" spans="1:7" ht="12.75">
      <c r="A160" s="17">
        <f>DATE(YEAR(A159),MONTH(A159)+1,DAY(A159))</f>
        <v>45202</v>
      </c>
      <c r="B160" s="18">
        <f>IF(AND(G159&lt;&gt;"",G159&gt;0),B159+1,REPT(,1))</f>
        <v>147</v>
      </c>
      <c r="C160" s="20">
        <f>IF(AND(G159&lt;&gt;"",G159&gt;0),IF(PMT($B$8/12,$B$7,-$B$5)&lt;=G159,PMT($B$8/12,$B$7,-$B$5),G159),REPT(,1))</f>
        <v>690.6258688096555</v>
      </c>
      <c r="D160" s="20">
        <f>IF(AND(G159&lt;&gt;"",G159&gt;0),$B$8/12*G159,REPT(,1))</f>
        <v>359.25615634002304</v>
      </c>
      <c r="E160" s="20">
        <f>IF(AND(G159&lt;&gt;"",G159&gt;0),C160-D160,REPT(,1))</f>
        <v>331.3697124696324</v>
      </c>
      <c r="F160" s="21">
        <v>0</v>
      </c>
      <c r="G160" s="20">
        <f>IF(AND(G159&lt;&gt;"",G159&gt;0),IF(C160-G159&lt;0,G159-E160-F160,C160-G159),REPT(,1))</f>
        <v>104179.5121319007</v>
      </c>
    </row>
    <row r="161" spans="1:7" ht="12.75">
      <c r="A161" s="17">
        <f>DATE(YEAR(A160),MONTH(A160)+1,DAY(A160))</f>
        <v>45233</v>
      </c>
      <c r="B161" s="18">
        <f>IF(AND(G160&lt;&gt;"",G160&gt;0),B160+1,REPT(,1))</f>
        <v>148</v>
      </c>
      <c r="C161" s="20">
        <f>IF(AND(G160&lt;&gt;"",G160&gt;0),IF(PMT($B$8/12,$B$7,-$B$5)&lt;=G160,PMT($B$8/12,$B$7,-$B$5),G160),REPT(,1))</f>
        <v>690.6258688096555</v>
      </c>
      <c r="D161" s="20">
        <f>IF(AND(G160&lt;&gt;"",G160&gt;0),$B$8/12*G160,REPT(,1))</f>
        <v>358.11707295340864</v>
      </c>
      <c r="E161" s="20">
        <f>IF(AND(G160&lt;&gt;"",G160&gt;0),C161-D161,REPT(,1))</f>
        <v>332.5087958562468</v>
      </c>
      <c r="F161" s="21">
        <v>0</v>
      </c>
      <c r="G161" s="20">
        <f>IF(AND(G160&lt;&gt;"",G160&gt;0),IF(C161-G160&lt;0,G160-E161-F161,C161-G160),REPT(,1))</f>
        <v>103847.00333604445</v>
      </c>
    </row>
    <row r="162" spans="1:7" ht="12.75">
      <c r="A162" s="17">
        <f>DATE(YEAR(A161),MONTH(A161)+1,DAY(A161))</f>
        <v>45263</v>
      </c>
      <c r="B162" s="18">
        <f>IF(AND(G161&lt;&gt;"",G161&gt;0),B161+1,REPT(,1))</f>
        <v>149</v>
      </c>
      <c r="C162" s="20">
        <f>IF(AND(G161&lt;&gt;"",G161&gt;0),IF(PMT($B$8/12,$B$7,-$B$5)&lt;=G161,PMT($B$8/12,$B$7,-$B$5),G161),REPT(,1))</f>
        <v>690.6258688096555</v>
      </c>
      <c r="D162" s="20">
        <f>IF(AND(G161&lt;&gt;"",G161&gt;0),$B$8/12*G161,REPT(,1))</f>
        <v>356.9740739676528</v>
      </c>
      <c r="E162" s="20">
        <f>IF(AND(G161&lt;&gt;"",G161&gt;0),C162-D162,REPT(,1))</f>
        <v>333.65179484200263</v>
      </c>
      <c r="F162" s="21">
        <v>0</v>
      </c>
      <c r="G162" s="20">
        <f>IF(AND(G161&lt;&gt;"",G161&gt;0),IF(C162-G161&lt;0,G161-E162-F162,C162-G161),REPT(,1))</f>
        <v>103513.35154120244</v>
      </c>
    </row>
    <row r="163" spans="1:7" ht="12.75">
      <c r="A163" s="17">
        <f>DATE(YEAR(A162),MONTH(A162)+1,DAY(A162))</f>
        <v>45294</v>
      </c>
      <c r="B163" s="18">
        <f>IF(AND(G162&lt;&gt;"",G162&gt;0),B162+1,REPT(,1))</f>
        <v>150</v>
      </c>
      <c r="C163" s="20">
        <f>IF(AND(G162&lt;&gt;"",G162&gt;0),IF(PMT($B$8/12,$B$7,-$B$5)&lt;=G162,PMT($B$8/12,$B$7,-$B$5),G162),REPT(,1))</f>
        <v>690.6258688096555</v>
      </c>
      <c r="D163" s="20">
        <f>IF(AND(G162&lt;&gt;"",G162&gt;0),$B$8/12*G162,REPT(,1))</f>
        <v>355.8271459228834</v>
      </c>
      <c r="E163" s="20">
        <f>IF(AND(G162&lt;&gt;"",G162&gt;0),C163-D163,REPT(,1))</f>
        <v>334.79872288677205</v>
      </c>
      <c r="F163" s="21">
        <v>0</v>
      </c>
      <c r="G163" s="20">
        <f>IF(AND(G162&lt;&gt;"",G162&gt;0),IF(C163-G162&lt;0,G162-E163-F163,C163-G162),REPT(,1))</f>
        <v>103178.55281831567</v>
      </c>
    </row>
    <row r="164" spans="1:7" ht="12.75">
      <c r="A164" s="17">
        <f>DATE(YEAR(A163),MONTH(A163)+1,DAY(A163))</f>
        <v>45325</v>
      </c>
      <c r="B164" s="18">
        <f>IF(AND(G163&lt;&gt;"",G163&gt;0),B163+1,REPT(,1))</f>
        <v>151</v>
      </c>
      <c r="C164" s="20">
        <f>IF(AND(G163&lt;&gt;"",G163&gt;0),IF(PMT($B$8/12,$B$7,-$B$5)&lt;=G163,PMT($B$8/12,$B$7,-$B$5),G163),REPT(,1))</f>
        <v>690.6258688096555</v>
      </c>
      <c r="D164" s="20">
        <f>IF(AND(G163&lt;&gt;"",G163&gt;0),$B$8/12*G163,REPT(,1))</f>
        <v>354.6762753129601</v>
      </c>
      <c r="E164" s="20">
        <f>IF(AND(G163&lt;&gt;"",G163&gt;0),C164-D164,REPT(,1))</f>
        <v>335.94959349669534</v>
      </c>
      <c r="F164" s="21">
        <v>0</v>
      </c>
      <c r="G164" s="20">
        <f>IF(AND(G163&lt;&gt;"",G163&gt;0),IF(C164-G163&lt;0,G163-E164-F164,C164-G163),REPT(,1))</f>
        <v>102842.60322481897</v>
      </c>
    </row>
    <row r="165" spans="1:7" ht="12.75">
      <c r="A165" s="17">
        <f>DATE(YEAR(A164),MONTH(A164)+1,DAY(A164))</f>
        <v>45354</v>
      </c>
      <c r="B165" s="18">
        <f>IF(AND(G164&lt;&gt;"",G164&gt;0),B164+1,REPT(,1))</f>
        <v>152</v>
      </c>
      <c r="C165" s="20">
        <f>IF(AND(G164&lt;&gt;"",G164&gt;0),IF(PMT($B$8/12,$B$7,-$B$5)&lt;=G164,PMT($B$8/12,$B$7,-$B$5),G164),REPT(,1))</f>
        <v>690.6258688096555</v>
      </c>
      <c r="D165" s="20">
        <f>IF(AND(G164&lt;&gt;"",G164&gt;0),$B$8/12*G164,REPT(,1))</f>
        <v>353.5214485853152</v>
      </c>
      <c r="E165" s="20">
        <f>IF(AND(G164&lt;&gt;"",G164&gt;0),C165-D165,REPT(,1))</f>
        <v>337.10442022434023</v>
      </c>
      <c r="F165" s="21">
        <v>0</v>
      </c>
      <c r="G165" s="20">
        <f>IF(AND(G164&lt;&gt;"",G164&gt;0),IF(C165-G164&lt;0,G164-E165-F165,C165-G164),REPT(,1))</f>
        <v>102505.49880459464</v>
      </c>
    </row>
    <row r="166" spans="1:7" ht="12.75">
      <c r="A166" s="17">
        <f>DATE(YEAR(A165),MONTH(A165)+1,DAY(A165))</f>
        <v>45385</v>
      </c>
      <c r="B166" s="18">
        <f>IF(AND(G165&lt;&gt;"",G165&gt;0),B165+1,REPT(,1))</f>
        <v>153</v>
      </c>
      <c r="C166" s="20">
        <f>IF(AND(G165&lt;&gt;"",G165&gt;0),IF(PMT($B$8/12,$B$7,-$B$5)&lt;=G165,PMT($B$8/12,$B$7,-$B$5),G165),REPT(,1))</f>
        <v>690.6258688096555</v>
      </c>
      <c r="D166" s="20">
        <f>IF(AND(G165&lt;&gt;"",G165&gt;0),$B$8/12*G165,REPT(,1))</f>
        <v>352.36265214079407</v>
      </c>
      <c r="E166" s="20">
        <f>IF(AND(G165&lt;&gt;"",G165&gt;0),C166-D166,REPT(,1))</f>
        <v>338.2632166688614</v>
      </c>
      <c r="F166" s="21">
        <v>0</v>
      </c>
      <c r="G166" s="20">
        <f>IF(AND(G165&lt;&gt;"",G165&gt;0),IF(C166-G165&lt;0,G165-E166-F166,C166-G165),REPT(,1))</f>
        <v>102167.23558792578</v>
      </c>
    </row>
    <row r="167" spans="1:7" ht="12.75">
      <c r="A167" s="17">
        <f>DATE(YEAR(A166),MONTH(A166)+1,DAY(A166))</f>
        <v>45415</v>
      </c>
      <c r="B167" s="18">
        <f>IF(AND(G166&lt;&gt;"",G166&gt;0),B166+1,REPT(,1))</f>
        <v>154</v>
      </c>
      <c r="C167" s="20">
        <f>IF(AND(G166&lt;&gt;"",G166&gt;0),IF(PMT($B$8/12,$B$7,-$B$5)&lt;=G166,PMT($B$8/12,$B$7,-$B$5),G166),REPT(,1))</f>
        <v>690.6258688096555</v>
      </c>
      <c r="D167" s="20">
        <f>IF(AND(G166&lt;&gt;"",G166&gt;0),$B$8/12*G166,REPT(,1))</f>
        <v>351.19987233349485</v>
      </c>
      <c r="E167" s="20">
        <f>IF(AND(G166&lt;&gt;"",G166&gt;0),C167-D167,REPT(,1))</f>
        <v>339.4259964761606</v>
      </c>
      <c r="F167" s="21">
        <v>0</v>
      </c>
      <c r="G167" s="20">
        <f>IF(AND(G166&lt;&gt;"",G166&gt;0),IF(C167-G166&lt;0,G166-E167-F167,C167-G166),REPT(,1))</f>
        <v>101827.80959144962</v>
      </c>
    </row>
    <row r="168" spans="1:7" ht="12.75">
      <c r="A168" s="17">
        <f>DATE(YEAR(A167),MONTH(A167)+1,DAY(A167))</f>
        <v>45446</v>
      </c>
      <c r="B168" s="18">
        <f>IF(AND(G167&lt;&gt;"",G167&gt;0),B167+1,REPT(,1))</f>
        <v>155</v>
      </c>
      <c r="C168" s="20">
        <f>IF(AND(G167&lt;&gt;"",G167&gt;0),IF(PMT($B$8/12,$B$7,-$B$5)&lt;=G167,PMT($B$8/12,$B$7,-$B$5),G167),REPT(,1))</f>
        <v>690.6258688096555</v>
      </c>
      <c r="D168" s="20">
        <f>IF(AND(G167&lt;&gt;"",G167&gt;0),$B$8/12*G167,REPT(,1))</f>
        <v>350.0330954706081</v>
      </c>
      <c r="E168" s="20">
        <f>IF(AND(G167&lt;&gt;"",G167&gt;0),C168-D168,REPT(,1))</f>
        <v>340.59277333904737</v>
      </c>
      <c r="F168" s="21">
        <v>0</v>
      </c>
      <c r="G168" s="20">
        <f>IF(AND(G167&lt;&gt;"",G167&gt;0),IF(C168-G167&lt;0,G167-E168-F168,C168-G167),REPT(,1))</f>
        <v>101487.21681811058</v>
      </c>
    </row>
    <row r="169" spans="1:7" ht="12.75">
      <c r="A169" s="17">
        <f>DATE(YEAR(A168),MONTH(A168)+1,DAY(A168))</f>
        <v>45476</v>
      </c>
      <c r="B169" s="18">
        <f>IF(AND(G168&lt;&gt;"",G168&gt;0),B168+1,REPT(,1))</f>
        <v>156</v>
      </c>
      <c r="C169" s="20">
        <f>IF(AND(G168&lt;&gt;"",G168&gt;0),IF(PMT($B$8/12,$B$7,-$B$5)&lt;=G168,PMT($B$8/12,$B$7,-$B$5),G168),REPT(,1))</f>
        <v>690.6258688096555</v>
      </c>
      <c r="D169" s="20">
        <f>IF(AND(G168&lt;&gt;"",G168&gt;0),$B$8/12*G168,REPT(,1))</f>
        <v>348.8623078122551</v>
      </c>
      <c r="E169" s="20">
        <f>IF(AND(G168&lt;&gt;"",G168&gt;0),C169-D169,REPT(,1))</f>
        <v>341.76356099740036</v>
      </c>
      <c r="F169" s="21">
        <v>0</v>
      </c>
      <c r="G169" s="20">
        <f>IF(AND(G168&lt;&gt;"",G168&gt;0),IF(C169-G168&lt;0,G168-E169-F169,C169-G168),REPT(,1))</f>
        <v>101145.45325711319</v>
      </c>
    </row>
    <row r="170" spans="1:7" ht="12.75">
      <c r="A170" s="17">
        <f>DATE(YEAR(A169),MONTH(A169)+1,DAY(A169))</f>
        <v>45507</v>
      </c>
      <c r="B170" s="18">
        <f>IF(AND(G169&lt;&gt;"",G169&gt;0),B169+1,REPT(,1))</f>
        <v>157</v>
      </c>
      <c r="C170" s="20">
        <f>IF(AND(G169&lt;&gt;"",G169&gt;0),IF(PMT($B$8/12,$B$7,-$B$5)&lt;=G169,PMT($B$8/12,$B$7,-$B$5),G169),REPT(,1))</f>
        <v>690.6258688096555</v>
      </c>
      <c r="D170" s="20">
        <f>IF(AND(G169&lt;&gt;"",G169&gt;0),$B$8/12*G169,REPT(,1))</f>
        <v>347.68749557132656</v>
      </c>
      <c r="E170" s="20">
        <f>IF(AND(G169&lt;&gt;"",G169&gt;0),C170-D170,REPT(,1))</f>
        <v>342.9383732383289</v>
      </c>
      <c r="F170" s="21">
        <v>0</v>
      </c>
      <c r="G170" s="20">
        <f>IF(AND(G169&lt;&gt;"",G169&gt;0),IF(C170-G169&lt;0,G169-E170-F170,C170-G169),REPT(,1))</f>
        <v>100802.51488387486</v>
      </c>
    </row>
    <row r="171" spans="1:7" ht="12.75">
      <c r="A171" s="17">
        <f>DATE(YEAR(A170),MONTH(A170)+1,DAY(A170))</f>
        <v>45538</v>
      </c>
      <c r="B171" s="18">
        <f>IF(AND(G170&lt;&gt;"",G170&gt;0),B170+1,REPT(,1))</f>
        <v>158</v>
      </c>
      <c r="C171" s="20">
        <f>IF(AND(G170&lt;&gt;"",G170&gt;0),IF(PMT($B$8/12,$B$7,-$B$5)&lt;=G170,PMT($B$8/12,$B$7,-$B$5),G170),REPT(,1))</f>
        <v>690.6258688096555</v>
      </c>
      <c r="D171" s="20">
        <f>IF(AND(G170&lt;&gt;"",G170&gt;0),$B$8/12*G170,REPT(,1))</f>
        <v>346.5086449133198</v>
      </c>
      <c r="E171" s="20">
        <f>IF(AND(G170&lt;&gt;"",G170&gt;0),C171-D171,REPT(,1))</f>
        <v>344.11722389633564</v>
      </c>
      <c r="F171" s="21">
        <v>0</v>
      </c>
      <c r="G171" s="20">
        <f>IF(AND(G170&lt;&gt;"",G170&gt;0),IF(C171-G170&lt;0,G170-E171-F171,C171-G170),REPT(,1))</f>
        <v>100458.39765997852</v>
      </c>
    </row>
    <row r="172" spans="1:7" ht="12.75">
      <c r="A172" s="17">
        <f>DATE(YEAR(A171),MONTH(A171)+1,DAY(A171))</f>
        <v>45568</v>
      </c>
      <c r="B172" s="18">
        <f>IF(AND(G171&lt;&gt;"",G171&gt;0),B171+1,REPT(,1))</f>
        <v>159</v>
      </c>
      <c r="C172" s="20">
        <f>IF(AND(G171&lt;&gt;"",G171&gt;0),IF(PMT($B$8/12,$B$7,-$B$5)&lt;=G171,PMT($B$8/12,$B$7,-$B$5),G171),REPT(,1))</f>
        <v>690.6258688096555</v>
      </c>
      <c r="D172" s="20">
        <f>IF(AND(G171&lt;&gt;"",G171&gt;0),$B$8/12*G171,REPT(,1))</f>
        <v>345.32574195617616</v>
      </c>
      <c r="E172" s="20">
        <f>IF(AND(G171&lt;&gt;"",G171&gt;0),C172-D172,REPT(,1))</f>
        <v>345.3001268534793</v>
      </c>
      <c r="F172" s="21">
        <v>0</v>
      </c>
      <c r="G172" s="20">
        <f>IF(AND(G171&lt;&gt;"",G171&gt;0),IF(C172-G171&lt;0,G171-E172-F172,C172-G171),REPT(,1))</f>
        <v>100113.09753312504</v>
      </c>
    </row>
    <row r="173" spans="1:7" ht="12.75">
      <c r="A173" s="17">
        <f>DATE(YEAR(A172),MONTH(A172)+1,DAY(A172))</f>
        <v>45599</v>
      </c>
      <c r="B173" s="18">
        <f>IF(AND(G172&lt;&gt;"",G172&gt;0),B172+1,REPT(,1))</f>
        <v>160</v>
      </c>
      <c r="C173" s="20">
        <f>IF(AND(G172&lt;&gt;"",G172&gt;0),IF(PMT($B$8/12,$B$7,-$B$5)&lt;=G172,PMT($B$8/12,$B$7,-$B$5),G172),REPT(,1))</f>
        <v>690.6258688096555</v>
      </c>
      <c r="D173" s="20">
        <f>IF(AND(G172&lt;&gt;"",G172&gt;0),$B$8/12*G172,REPT(,1))</f>
        <v>344.1387727701173</v>
      </c>
      <c r="E173" s="20">
        <f>IF(AND(G172&lt;&gt;"",G172&gt;0),C173-D173,REPT(,1))</f>
        <v>346.48709603953813</v>
      </c>
      <c r="F173" s="21">
        <v>0</v>
      </c>
      <c r="G173" s="20">
        <f>IF(AND(G172&lt;&gt;"",G172&gt;0),IF(C173-G172&lt;0,G172-E173-F173,C173-G172),REPT(,1))</f>
        <v>99766.6104370855</v>
      </c>
    </row>
    <row r="174" spans="1:7" ht="12.75">
      <c r="A174" s="17">
        <f>DATE(YEAR(A173),MONTH(A173)+1,DAY(A173))</f>
        <v>45629</v>
      </c>
      <c r="B174" s="18">
        <f>IF(AND(G173&lt;&gt;"",G173&gt;0),B173+1,REPT(,1))</f>
        <v>161</v>
      </c>
      <c r="C174" s="20">
        <f>IF(AND(G173&lt;&gt;"",G173&gt;0),IF(PMT($B$8/12,$B$7,-$B$5)&lt;=G173,PMT($B$8/12,$B$7,-$B$5),G173),REPT(,1))</f>
        <v>690.6258688096555</v>
      </c>
      <c r="D174" s="20">
        <f>IF(AND(G173&lt;&gt;"",G173&gt;0),$B$8/12*G173,REPT(,1))</f>
        <v>342.9477233774814</v>
      </c>
      <c r="E174" s="20">
        <f>IF(AND(G173&lt;&gt;"",G173&gt;0),C174-D174,REPT(,1))</f>
        <v>347.67814543217406</v>
      </c>
      <c r="F174" s="21">
        <v>0</v>
      </c>
      <c r="G174" s="20">
        <f>IF(AND(G173&lt;&gt;"",G173&gt;0),IF(C174-G173&lt;0,G173-E174-F174,C174-G173),REPT(,1))</f>
        <v>99418.93229165333</v>
      </c>
    </row>
    <row r="175" spans="1:7" ht="12.75">
      <c r="A175" s="17">
        <f>DATE(YEAR(A174),MONTH(A174)+1,DAY(A174))</f>
        <v>45660</v>
      </c>
      <c r="B175" s="18">
        <f>IF(AND(G174&lt;&gt;"",G174&gt;0),B174+1,REPT(,1))</f>
        <v>162</v>
      </c>
      <c r="C175" s="20">
        <f>IF(AND(G174&lt;&gt;"",G174&gt;0),IF(PMT($B$8/12,$B$7,-$B$5)&lt;=G174,PMT($B$8/12,$B$7,-$B$5),G174),REPT(,1))</f>
        <v>690.6258688096555</v>
      </c>
      <c r="D175" s="20">
        <f>IF(AND(G174&lt;&gt;"",G174&gt;0),$B$8/12*G174,REPT(,1))</f>
        <v>341.7525797525583</v>
      </c>
      <c r="E175" s="20">
        <f>IF(AND(G174&lt;&gt;"",G174&gt;0),C175-D175,REPT(,1))</f>
        <v>348.87328905709717</v>
      </c>
      <c r="F175" s="21">
        <v>0</v>
      </c>
      <c r="G175" s="20">
        <f>IF(AND(G174&lt;&gt;"",G174&gt;0),IF(C175-G174&lt;0,G174-E175-F175,C175-G174),REPT(,1))</f>
        <v>99070.05900259623</v>
      </c>
    </row>
    <row r="176" spans="1:7" ht="12.75">
      <c r="A176" s="17">
        <f>DATE(YEAR(A175),MONTH(A175)+1,DAY(A175))</f>
        <v>45691</v>
      </c>
      <c r="B176" s="18">
        <f>IF(AND(G175&lt;&gt;"",G175&gt;0),B175+1,REPT(,1))</f>
        <v>163</v>
      </c>
      <c r="C176" s="20">
        <f>IF(AND(G175&lt;&gt;"",G175&gt;0),IF(PMT($B$8/12,$B$7,-$B$5)&lt;=G175,PMT($B$8/12,$B$7,-$B$5),G175),REPT(,1))</f>
        <v>690.6258688096555</v>
      </c>
      <c r="D176" s="20">
        <f>IF(AND(G175&lt;&gt;"",G175&gt;0),$B$8/12*G175,REPT(,1))</f>
        <v>340.55332782142455</v>
      </c>
      <c r="E176" s="20">
        <f>IF(AND(G175&lt;&gt;"",G175&gt;0),C176-D176,REPT(,1))</f>
        <v>350.0725409882309</v>
      </c>
      <c r="F176" s="21">
        <v>0</v>
      </c>
      <c r="G176" s="20">
        <f>IF(AND(G175&lt;&gt;"",G175&gt;0),IF(C176-G175&lt;0,G175-E176-F176,C176-G175),REPT(,1))</f>
        <v>98719.986461608</v>
      </c>
    </row>
    <row r="177" spans="1:7" ht="12.75">
      <c r="A177" s="17">
        <f>DATE(YEAR(A176),MONTH(A176)+1,DAY(A176))</f>
        <v>45719</v>
      </c>
      <c r="B177" s="18">
        <f>IF(AND(G176&lt;&gt;"",G176&gt;0),B176+1,REPT(,1))</f>
        <v>164</v>
      </c>
      <c r="C177" s="20">
        <f>IF(AND(G176&lt;&gt;"",G176&gt;0),IF(PMT($B$8/12,$B$7,-$B$5)&lt;=G176,PMT($B$8/12,$B$7,-$B$5),G176),REPT(,1))</f>
        <v>690.6258688096555</v>
      </c>
      <c r="D177" s="20">
        <f>IF(AND(G176&lt;&gt;"",G176&gt;0),$B$8/12*G176,REPT(,1))</f>
        <v>339.3499534617775</v>
      </c>
      <c r="E177" s="20">
        <f>IF(AND(G176&lt;&gt;"",G176&gt;0),C177-D177,REPT(,1))</f>
        <v>351.27591534787797</v>
      </c>
      <c r="F177" s="21">
        <v>0</v>
      </c>
      <c r="G177" s="20">
        <f>IF(AND(G176&lt;&gt;"",G176&gt;0),IF(C177-G176&lt;0,G176-E177-F177,C177-G176),REPT(,1))</f>
        <v>98368.71054626012</v>
      </c>
    </row>
    <row r="178" spans="1:7" ht="12.75">
      <c r="A178" s="17">
        <f>DATE(YEAR(A177),MONTH(A177)+1,DAY(A177))</f>
        <v>45750</v>
      </c>
      <c r="B178" s="18">
        <f>IF(AND(G177&lt;&gt;"",G177&gt;0),B177+1,REPT(,1))</f>
        <v>165</v>
      </c>
      <c r="C178" s="20">
        <f>IF(AND(G177&lt;&gt;"",G177&gt;0),IF(PMT($B$8/12,$B$7,-$B$5)&lt;=G177,PMT($B$8/12,$B$7,-$B$5),G177),REPT(,1))</f>
        <v>690.6258688096555</v>
      </c>
      <c r="D178" s="20">
        <f>IF(AND(G177&lt;&gt;"",G177&gt;0),$B$8/12*G177,REPT(,1))</f>
        <v>338.14244250276914</v>
      </c>
      <c r="E178" s="20">
        <f>IF(AND(G177&lt;&gt;"",G177&gt;0),C178-D178,REPT(,1))</f>
        <v>352.4834263068863</v>
      </c>
      <c r="F178" s="21">
        <v>0</v>
      </c>
      <c r="G178" s="20">
        <f>IF(AND(G177&lt;&gt;"",G177&gt;0),IF(C178-G177&lt;0,G177-E178-F178,C178-G177),REPT(,1))</f>
        <v>98016.22711995323</v>
      </c>
    </row>
    <row r="179" spans="1:7" ht="12.75">
      <c r="A179" s="17">
        <f>DATE(YEAR(A178),MONTH(A178)+1,DAY(A178))</f>
        <v>45780</v>
      </c>
      <c r="B179" s="18">
        <f>IF(AND(G178&lt;&gt;"",G178&gt;0),B178+1,REPT(,1))</f>
        <v>166</v>
      </c>
      <c r="C179" s="20">
        <f>IF(AND(G178&lt;&gt;"",G178&gt;0),IF(PMT($B$8/12,$B$7,-$B$5)&lt;=G178,PMT($B$8/12,$B$7,-$B$5),G178),REPT(,1))</f>
        <v>690.6258688096555</v>
      </c>
      <c r="D179" s="20">
        <f>IF(AND(G178&lt;&gt;"",G178&gt;0),$B$8/12*G178,REPT(,1))</f>
        <v>336.9307807248392</v>
      </c>
      <c r="E179" s="20">
        <f>IF(AND(G178&lt;&gt;"",G178&gt;0),C179-D179,REPT(,1))</f>
        <v>353.69508808481623</v>
      </c>
      <c r="F179" s="21">
        <v>0</v>
      </c>
      <c r="G179" s="20">
        <f>IF(AND(G178&lt;&gt;"",G178&gt;0),IF(C179-G178&lt;0,G178-E179-F179,C179-G178),REPT(,1))</f>
        <v>97662.53203186841</v>
      </c>
    </row>
    <row r="180" spans="1:7" ht="12.75">
      <c r="A180" s="17">
        <f>DATE(YEAR(A179),MONTH(A179)+1,DAY(A179))</f>
        <v>45811</v>
      </c>
      <c r="B180" s="18">
        <f>IF(AND(G179&lt;&gt;"",G179&gt;0),B179+1,REPT(,1))</f>
        <v>167</v>
      </c>
      <c r="C180" s="20">
        <f>IF(AND(G179&lt;&gt;"",G179&gt;0),IF(PMT($B$8/12,$B$7,-$B$5)&lt;=G179,PMT($B$8/12,$B$7,-$B$5),G179),REPT(,1))</f>
        <v>690.6258688096555</v>
      </c>
      <c r="D180" s="20">
        <f>IF(AND(G179&lt;&gt;"",G179&gt;0),$B$8/12*G179,REPT(,1))</f>
        <v>335.7149538595477</v>
      </c>
      <c r="E180" s="20">
        <f>IF(AND(G179&lt;&gt;"",G179&gt;0),C180-D180,REPT(,1))</f>
        <v>354.9109149501078</v>
      </c>
      <c r="F180" s="21">
        <v>0</v>
      </c>
      <c r="G180" s="20">
        <f>IF(AND(G179&lt;&gt;"",G179&gt;0),IF(C180-G179&lt;0,G179-E180-F180,C180-G179),REPT(,1))</f>
        <v>97307.62111691831</v>
      </c>
    </row>
    <row r="181" spans="1:7" ht="12.75">
      <c r="A181" s="17">
        <f>DATE(YEAR(A180),MONTH(A180)+1,DAY(A180))</f>
        <v>45841</v>
      </c>
      <c r="B181" s="18">
        <f>IF(AND(G180&lt;&gt;"",G180&gt;0),B180+1,REPT(,1))</f>
        <v>168</v>
      </c>
      <c r="C181" s="20">
        <f>IF(AND(G180&lt;&gt;"",G180&gt;0),IF(PMT($B$8/12,$B$7,-$B$5)&lt;=G180,PMT($B$8/12,$B$7,-$B$5),G180),REPT(,1))</f>
        <v>690.6258688096555</v>
      </c>
      <c r="D181" s="20">
        <f>IF(AND(G180&lt;&gt;"",G180&gt;0),$B$8/12*G180,REPT(,1))</f>
        <v>334.4949475894067</v>
      </c>
      <c r="E181" s="20">
        <f>IF(AND(G180&lt;&gt;"",G180&gt;0),C181-D181,REPT(,1))</f>
        <v>356.13092122024875</v>
      </c>
      <c r="F181" s="21">
        <v>0</v>
      </c>
      <c r="G181" s="20">
        <f>IF(AND(G180&lt;&gt;"",G180&gt;0),IF(C181-G180&lt;0,G180-E181-F181,C181-G180),REPT(,1))</f>
        <v>96951.49019569806</v>
      </c>
    </row>
    <row r="182" spans="1:7" ht="12.75">
      <c r="A182" s="17">
        <f>DATE(YEAR(A181),MONTH(A181)+1,DAY(A181))</f>
        <v>45872</v>
      </c>
      <c r="B182" s="18">
        <f>IF(AND(G181&lt;&gt;"",G181&gt;0),B181+1,REPT(,1))</f>
        <v>169</v>
      </c>
      <c r="C182" s="20">
        <f>IF(AND(G181&lt;&gt;"",G181&gt;0),IF(PMT($B$8/12,$B$7,-$B$5)&lt;=G181,PMT($B$8/12,$B$7,-$B$5),G181),REPT(,1))</f>
        <v>690.6258688096555</v>
      </c>
      <c r="D182" s="20">
        <f>IF(AND(G181&lt;&gt;"",G181&gt;0),$B$8/12*G181,REPT(,1))</f>
        <v>333.27074754771206</v>
      </c>
      <c r="E182" s="20">
        <f>IF(AND(G181&lt;&gt;"",G181&gt;0),C182-D182,REPT(,1))</f>
        <v>357.3551212619434</v>
      </c>
      <c r="F182" s="21">
        <v>0</v>
      </c>
      <c r="G182" s="20">
        <f>IF(AND(G181&lt;&gt;"",G181&gt;0),IF(C182-G181&lt;0,G181-E182-F182,C182-G181),REPT(,1))</f>
        <v>96594.13507443611</v>
      </c>
    </row>
    <row r="183" spans="1:7" ht="12.75">
      <c r="A183" s="17">
        <f>DATE(YEAR(A182),MONTH(A182)+1,DAY(A182))</f>
        <v>45903</v>
      </c>
      <c r="B183" s="18">
        <f>IF(AND(G182&lt;&gt;"",G182&gt;0),B182+1,REPT(,1))</f>
        <v>170</v>
      </c>
      <c r="C183" s="20">
        <f>IF(AND(G182&lt;&gt;"",G182&gt;0),IF(PMT($B$8/12,$B$7,-$B$5)&lt;=G182,PMT($B$8/12,$B$7,-$B$5),G182),REPT(,1))</f>
        <v>690.6258688096555</v>
      </c>
      <c r="D183" s="20">
        <f>IF(AND(G182&lt;&gt;"",G182&gt;0),$B$8/12*G182,REPT(,1))</f>
        <v>332.04233931837416</v>
      </c>
      <c r="E183" s="20">
        <f>IF(AND(G182&lt;&gt;"",G182&gt;0),C183-D183,REPT(,1))</f>
        <v>358.5835294912813</v>
      </c>
      <c r="F183" s="21">
        <v>0</v>
      </c>
      <c r="G183" s="20">
        <f>IF(AND(G182&lt;&gt;"",G182&gt;0),IF(C183-G182&lt;0,G182-E183-F183,C183-G182),REPT(,1))</f>
        <v>96235.55154494483</v>
      </c>
    </row>
    <row r="184" spans="1:7" ht="12.75">
      <c r="A184" s="17">
        <f>DATE(YEAR(A183),MONTH(A183)+1,DAY(A183))</f>
        <v>45933</v>
      </c>
      <c r="B184" s="18">
        <f>IF(AND(G183&lt;&gt;"",G183&gt;0),B183+1,REPT(,1))</f>
        <v>171</v>
      </c>
      <c r="C184" s="20">
        <f>IF(AND(G183&lt;&gt;"",G183&gt;0),IF(PMT($B$8/12,$B$7,-$B$5)&lt;=G183,PMT($B$8/12,$B$7,-$B$5),G183),REPT(,1))</f>
        <v>690.6258688096555</v>
      </c>
      <c r="D184" s="20">
        <f>IF(AND(G183&lt;&gt;"",G183&gt;0),$B$8/12*G183,REPT(,1))</f>
        <v>330.80970843574784</v>
      </c>
      <c r="E184" s="20">
        <f>IF(AND(G183&lt;&gt;"",G183&gt;0),C184-D184,REPT(,1))</f>
        <v>359.8161603739076</v>
      </c>
      <c r="F184" s="21">
        <v>0</v>
      </c>
      <c r="G184" s="20">
        <f>IF(AND(G183&lt;&gt;"",G183&gt;0),IF(C184-G183&lt;0,G183-E184-F184,C184-G183),REPT(,1))</f>
        <v>95875.73538457091</v>
      </c>
    </row>
    <row r="185" spans="1:7" ht="12.75">
      <c r="A185" s="17">
        <f>DATE(YEAR(A184),MONTH(A184)+1,DAY(A184))</f>
        <v>45964</v>
      </c>
      <c r="B185" s="18">
        <f>IF(AND(G184&lt;&gt;"",G184&gt;0),B184+1,REPT(,1))</f>
        <v>172</v>
      </c>
      <c r="C185" s="20">
        <f>IF(AND(G184&lt;&gt;"",G184&gt;0),IF(PMT($B$8/12,$B$7,-$B$5)&lt;=G184,PMT($B$8/12,$B$7,-$B$5),G184),REPT(,1))</f>
        <v>690.6258688096555</v>
      </c>
      <c r="D185" s="20">
        <f>IF(AND(G184&lt;&gt;"",G184&gt;0),$B$8/12*G184,REPT(,1))</f>
        <v>329.5728403844625</v>
      </c>
      <c r="E185" s="20">
        <f>IF(AND(G184&lt;&gt;"",G184&gt;0),C185-D185,REPT(,1))</f>
        <v>361.05302842519296</v>
      </c>
      <c r="F185" s="21">
        <v>0</v>
      </c>
      <c r="G185" s="20">
        <f>IF(AND(G184&lt;&gt;"",G184&gt;0),IF(C185-G184&lt;0,G184-E185-F185,C185-G184),REPT(,1))</f>
        <v>95514.68235614573</v>
      </c>
    </row>
    <row r="186" spans="1:7" ht="12.75">
      <c r="A186" s="17">
        <f>DATE(YEAR(A185),MONTH(A185)+1,DAY(A185))</f>
        <v>45994</v>
      </c>
      <c r="B186" s="18">
        <f>IF(AND(G185&lt;&gt;"",G185&gt;0),B185+1,REPT(,1))</f>
        <v>173</v>
      </c>
      <c r="C186" s="20">
        <f>IF(AND(G185&lt;&gt;"",G185&gt;0),IF(PMT($B$8/12,$B$7,-$B$5)&lt;=G185,PMT($B$8/12,$B$7,-$B$5),G185),REPT(,1))</f>
        <v>690.6258688096555</v>
      </c>
      <c r="D186" s="20">
        <f>IF(AND(G185&lt;&gt;"",G185&gt;0),$B$8/12*G185,REPT(,1))</f>
        <v>328.33172059925096</v>
      </c>
      <c r="E186" s="20">
        <f>IF(AND(G185&lt;&gt;"",G185&gt;0),C186-D186,REPT(,1))</f>
        <v>362.2941482104045</v>
      </c>
      <c r="F186" s="21">
        <v>0</v>
      </c>
      <c r="G186" s="20">
        <f>IF(AND(G185&lt;&gt;"",G185&gt;0),IF(C186-G185&lt;0,G185-E186-F186,C186-G185),REPT(,1))</f>
        <v>95152.38820793532</v>
      </c>
    </row>
    <row r="187" spans="1:7" ht="12.75">
      <c r="A187" s="17">
        <f>DATE(YEAR(A186),MONTH(A186)+1,DAY(A186))</f>
        <v>46025</v>
      </c>
      <c r="B187" s="18">
        <f>IF(AND(G186&lt;&gt;"",G186&gt;0),B186+1,REPT(,1))</f>
        <v>174</v>
      </c>
      <c r="C187" s="20">
        <f>IF(AND(G186&lt;&gt;"",G186&gt;0),IF(PMT($B$8/12,$B$7,-$B$5)&lt;=G186,PMT($B$8/12,$B$7,-$B$5),G186),REPT(,1))</f>
        <v>690.6258688096555</v>
      </c>
      <c r="D187" s="20">
        <f>IF(AND(G186&lt;&gt;"",G186&gt;0),$B$8/12*G186,REPT(,1))</f>
        <v>327.0863344647777</v>
      </c>
      <c r="E187" s="20">
        <f>IF(AND(G186&lt;&gt;"",G186&gt;0),C187-D187,REPT(,1))</f>
        <v>363.5395343448778</v>
      </c>
      <c r="F187" s="21">
        <v>0</v>
      </c>
      <c r="G187" s="20">
        <f>IF(AND(G186&lt;&gt;"",G186&gt;0),IF(C187-G186&lt;0,G186-E187-F187,C187-G186),REPT(,1))</f>
        <v>94788.84867359044</v>
      </c>
    </row>
    <row r="188" spans="1:7" ht="12.75">
      <c r="A188" s="17">
        <f>DATE(YEAR(A187),MONTH(A187)+1,DAY(A187))</f>
        <v>46056</v>
      </c>
      <c r="B188" s="18">
        <f>IF(AND(G187&lt;&gt;"",G187&gt;0),B187+1,REPT(,1))</f>
        <v>175</v>
      </c>
      <c r="C188" s="20">
        <f>IF(AND(G187&lt;&gt;"",G187&gt;0),IF(PMT($B$8/12,$B$7,-$B$5)&lt;=G187,PMT($B$8/12,$B$7,-$B$5),G187),REPT(,1))</f>
        <v>690.6258688096555</v>
      </c>
      <c r="D188" s="20">
        <f>IF(AND(G187&lt;&gt;"",G187&gt;0),$B$8/12*G187,REPT(,1))</f>
        <v>325.83666731546714</v>
      </c>
      <c r="E188" s="20">
        <f>IF(AND(G187&lt;&gt;"",G187&gt;0),C188-D188,REPT(,1))</f>
        <v>364.7892014941883</v>
      </c>
      <c r="F188" s="21">
        <v>0</v>
      </c>
      <c r="G188" s="20">
        <f>IF(AND(G187&lt;&gt;"",G187&gt;0),IF(C188-G187&lt;0,G187-E188-F188,C188-G187),REPT(,1))</f>
        <v>94424.05947209625</v>
      </c>
    </row>
    <row r="189" spans="1:7" ht="12.75">
      <c r="A189" s="17">
        <f>DATE(YEAR(A188),MONTH(A188)+1,DAY(A188))</f>
        <v>46084</v>
      </c>
      <c r="B189" s="18">
        <f>IF(AND(G188&lt;&gt;"",G188&gt;0),B188+1,REPT(,1))</f>
        <v>176</v>
      </c>
      <c r="C189" s="20">
        <f>IF(AND(G188&lt;&gt;"",G188&gt;0),IF(PMT($B$8/12,$B$7,-$B$5)&lt;=G188,PMT($B$8/12,$B$7,-$B$5),G188),REPT(,1))</f>
        <v>690.6258688096555</v>
      </c>
      <c r="D189" s="20">
        <f>IF(AND(G188&lt;&gt;"",G188&gt;0),$B$8/12*G188,REPT(,1))</f>
        <v>324.58270443533087</v>
      </c>
      <c r="E189" s="20">
        <f>IF(AND(G188&lt;&gt;"",G188&gt;0),C189-D189,REPT(,1))</f>
        <v>366.0431643743246</v>
      </c>
      <c r="F189" s="21">
        <v>0</v>
      </c>
      <c r="G189" s="20">
        <f>IF(AND(G188&lt;&gt;"",G188&gt;0),IF(C189-G188&lt;0,G188-E189-F189,C189-G188),REPT(,1))</f>
        <v>94058.01630772193</v>
      </c>
    </row>
    <row r="190" spans="1:7" ht="12.75">
      <c r="A190" s="17">
        <f>DATE(YEAR(A189),MONTH(A189)+1,DAY(A189))</f>
        <v>46115</v>
      </c>
      <c r="B190" s="18">
        <f>IF(AND(G189&lt;&gt;"",G189&gt;0),B189+1,REPT(,1))</f>
        <v>177</v>
      </c>
      <c r="C190" s="20">
        <f>IF(AND(G189&lt;&gt;"",G189&gt;0),IF(PMT($B$8/12,$B$7,-$B$5)&lt;=G189,PMT($B$8/12,$B$7,-$B$5),G189),REPT(,1))</f>
        <v>690.6258688096555</v>
      </c>
      <c r="D190" s="20">
        <f>IF(AND(G189&lt;&gt;"",G189&gt;0),$B$8/12*G189,REPT(,1))</f>
        <v>323.32443105779413</v>
      </c>
      <c r="E190" s="20">
        <f>IF(AND(G189&lt;&gt;"",G189&gt;0),C190-D190,REPT(,1))</f>
        <v>367.30143775186133</v>
      </c>
      <c r="F190" s="21">
        <v>0</v>
      </c>
      <c r="G190" s="20">
        <f>IF(AND(G189&lt;&gt;"",G189&gt;0),IF(C190-G189&lt;0,G189-E190-F190,C190-G189),REPT(,1))</f>
        <v>93690.71486997008</v>
      </c>
    </row>
    <row r="191" spans="1:7" ht="12.75">
      <c r="A191" s="17">
        <f>DATE(YEAR(A190),MONTH(A190)+1,DAY(A190))</f>
        <v>46145</v>
      </c>
      <c r="B191" s="18">
        <f>IF(AND(G190&lt;&gt;"",G190&gt;0),B190+1,REPT(,1))</f>
        <v>178</v>
      </c>
      <c r="C191" s="20">
        <f>IF(AND(G190&lt;&gt;"",G190&gt;0),IF(PMT($B$8/12,$B$7,-$B$5)&lt;=G190,PMT($B$8/12,$B$7,-$B$5),G190),REPT(,1))</f>
        <v>690.6258688096555</v>
      </c>
      <c r="D191" s="20">
        <f>IF(AND(G190&lt;&gt;"",G190&gt;0),$B$8/12*G190,REPT(,1))</f>
        <v>322.06183236552215</v>
      </c>
      <c r="E191" s="20">
        <f>IF(AND(G190&lt;&gt;"",G190&gt;0),C191-D191,REPT(,1))</f>
        <v>368.5640364441333</v>
      </c>
      <c r="F191" s="21">
        <v>0</v>
      </c>
      <c r="G191" s="20">
        <f>IF(AND(G190&lt;&gt;"",G190&gt;0),IF(C191-G190&lt;0,G190-E191-F191,C191-G190),REPT(,1))</f>
        <v>93322.15083352594</v>
      </c>
    </row>
    <row r="192" spans="1:7" ht="12.75">
      <c r="A192" s="17">
        <f>DATE(YEAR(A191),MONTH(A191)+1,DAY(A191))</f>
        <v>46176</v>
      </c>
      <c r="B192" s="18">
        <f>IF(AND(G191&lt;&gt;"",G191&gt;0),B191+1,REPT(,1))</f>
        <v>179</v>
      </c>
      <c r="C192" s="20">
        <f>IF(AND(G191&lt;&gt;"",G191&gt;0),IF(PMT($B$8/12,$B$7,-$B$5)&lt;=G191,PMT($B$8/12,$B$7,-$B$5),G191),REPT(,1))</f>
        <v>690.6258688096555</v>
      </c>
      <c r="D192" s="20">
        <f>IF(AND(G191&lt;&gt;"",G191&gt;0),$B$8/12*G191,REPT(,1))</f>
        <v>320.79489349024544</v>
      </c>
      <c r="E192" s="20">
        <f>IF(AND(G191&lt;&gt;"",G191&gt;0),C192-D192,REPT(,1))</f>
        <v>369.83097531941</v>
      </c>
      <c r="F192" s="21">
        <v>0</v>
      </c>
      <c r="G192" s="20">
        <f>IF(AND(G191&lt;&gt;"",G191&gt;0),IF(C192-G191&lt;0,G191-E192-F192,C192-G191),REPT(,1))</f>
        <v>92952.31985820654</v>
      </c>
    </row>
    <row r="193" spans="1:7" ht="12.75">
      <c r="A193" s="17">
        <f>DATE(YEAR(A192),MONTH(A192)+1,DAY(A192))</f>
        <v>46206</v>
      </c>
      <c r="B193" s="18">
        <f>IF(AND(G192&lt;&gt;"",G192&gt;0),B192+1,REPT(,1))</f>
        <v>180</v>
      </c>
      <c r="C193" s="20">
        <f>IF(AND(G192&lt;&gt;"",G192&gt;0),IF(PMT($B$8/12,$B$7,-$B$5)&lt;=G192,PMT($B$8/12,$B$7,-$B$5),G192),REPT(,1))</f>
        <v>690.6258688096555</v>
      </c>
      <c r="D193" s="20">
        <f>IF(AND(G192&lt;&gt;"",G192&gt;0),$B$8/12*G192,REPT(,1))</f>
        <v>319.52359951258495</v>
      </c>
      <c r="E193" s="20">
        <f>IF(AND(G192&lt;&gt;"",G192&gt;0),C193-D193,REPT(,1))</f>
        <v>371.1022692970705</v>
      </c>
      <c r="F193" s="21">
        <v>0</v>
      </c>
      <c r="G193" s="20">
        <f>IF(AND(G192&lt;&gt;"",G192&gt;0),IF(C193-G192&lt;0,G192-E193-F193,C193-G192),REPT(,1))</f>
        <v>92581.21758890947</v>
      </c>
    </row>
    <row r="194" spans="1:7" ht="12.75">
      <c r="A194" s="17">
        <f>DATE(YEAR(A193),MONTH(A193)+1,DAY(A193))</f>
        <v>46237</v>
      </c>
      <c r="B194" s="18">
        <f>IF(AND(G193&lt;&gt;"",G193&gt;0),B193+1,REPT(,1))</f>
        <v>181</v>
      </c>
      <c r="C194" s="20">
        <f>IF(AND(G193&lt;&gt;"",G193&gt;0),IF(PMT($B$8/12,$B$7,-$B$5)&lt;=G193,PMT($B$8/12,$B$7,-$B$5),G193),REPT(,1))</f>
        <v>690.6258688096555</v>
      </c>
      <c r="D194" s="20">
        <f>IF(AND(G193&lt;&gt;"",G193&gt;0),$B$8/12*G193,REPT(,1))</f>
        <v>318.2479354618763</v>
      </c>
      <c r="E194" s="20">
        <f>IF(AND(G193&lt;&gt;"",G193&gt;0),C194-D194,REPT(,1))</f>
        <v>372.37793334777916</v>
      </c>
      <c r="F194" s="21">
        <v>0</v>
      </c>
      <c r="G194" s="20">
        <f>IF(AND(G193&lt;&gt;"",G193&gt;0),IF(C194-G193&lt;0,G193-E194-F194,C194-G193),REPT(,1))</f>
        <v>92208.8396555617</v>
      </c>
    </row>
    <row r="195" spans="1:7" ht="12.75">
      <c r="A195" s="17">
        <f>DATE(YEAR(A194),MONTH(A194)+1,DAY(A194))</f>
        <v>46268</v>
      </c>
      <c r="B195" s="18">
        <f>IF(AND(G194&lt;&gt;"",G194&gt;0),B194+1,REPT(,1))</f>
        <v>182</v>
      </c>
      <c r="C195" s="20">
        <f>IF(AND(G194&lt;&gt;"",G194&gt;0),IF(PMT($B$8/12,$B$7,-$B$5)&lt;=G194,PMT($B$8/12,$B$7,-$B$5),G194),REPT(,1))</f>
        <v>690.6258688096555</v>
      </c>
      <c r="D195" s="20">
        <f>IF(AND(G194&lt;&gt;"",G194&gt;0),$B$8/12*G194,REPT(,1))</f>
        <v>316.9678863159933</v>
      </c>
      <c r="E195" s="20">
        <f>IF(AND(G194&lt;&gt;"",G194&gt;0),C195-D195,REPT(,1))</f>
        <v>373.65798249366213</v>
      </c>
      <c r="F195" s="21">
        <v>0</v>
      </c>
      <c r="G195" s="20">
        <f>IF(AND(G194&lt;&gt;"",G194&gt;0),IF(C195-G194&lt;0,G194-E195-F195,C195-G194),REPT(,1))</f>
        <v>91835.18167306803</v>
      </c>
    </row>
    <row r="196" spans="1:7" ht="12.75">
      <c r="A196" s="17">
        <f>DATE(YEAR(A195),MONTH(A195)+1,DAY(A195))</f>
        <v>46298</v>
      </c>
      <c r="B196" s="18">
        <f>IF(AND(G195&lt;&gt;"",G195&gt;0),B195+1,REPT(,1))</f>
        <v>183</v>
      </c>
      <c r="C196" s="20">
        <f>IF(AND(G195&lt;&gt;"",G195&gt;0),IF(PMT($B$8/12,$B$7,-$B$5)&lt;=G195,PMT($B$8/12,$B$7,-$B$5),G195),REPT(,1))</f>
        <v>690.6258688096555</v>
      </c>
      <c r="D196" s="20">
        <f>IF(AND(G195&lt;&gt;"",G195&gt;0),$B$8/12*G195,REPT(,1))</f>
        <v>315.68343700117134</v>
      </c>
      <c r="E196" s="20">
        <f>IF(AND(G195&lt;&gt;"",G195&gt;0),C196-D196,REPT(,1))</f>
        <v>374.9424318084841</v>
      </c>
      <c r="F196" s="21">
        <v>0</v>
      </c>
      <c r="G196" s="20">
        <f>IF(AND(G195&lt;&gt;"",G195&gt;0),IF(C196-G195&lt;0,G195-E196-F196,C196-G195),REPT(,1))</f>
        <v>91460.23924125955</v>
      </c>
    </row>
    <row r="197" spans="1:7" ht="12.75">
      <c r="A197" s="17">
        <f>DATE(YEAR(A196),MONTH(A196)+1,DAY(A196))</f>
        <v>46329</v>
      </c>
      <c r="B197" s="18">
        <f>IF(AND(G196&lt;&gt;"",G196&gt;0),B196+1,REPT(,1))</f>
        <v>184</v>
      </c>
      <c r="C197" s="20">
        <f>IF(AND(G196&lt;&gt;"",G196&gt;0),IF(PMT($B$8/12,$B$7,-$B$5)&lt;=G196,PMT($B$8/12,$B$7,-$B$5),G196),REPT(,1))</f>
        <v>690.6258688096555</v>
      </c>
      <c r="D197" s="20">
        <f>IF(AND(G196&lt;&gt;"",G196&gt;0),$B$8/12*G196,REPT(,1))</f>
        <v>314.3945723918297</v>
      </c>
      <c r="E197" s="20">
        <f>IF(AND(G196&lt;&gt;"",G196&gt;0),C197-D197,REPT(,1))</f>
        <v>376.2312964178258</v>
      </c>
      <c r="F197" s="21">
        <v>0</v>
      </c>
      <c r="G197" s="20">
        <f>IF(AND(G196&lt;&gt;"",G196&gt;0),IF(C197-G196&lt;0,G196-E197-F197,C197-G196),REPT(,1))</f>
        <v>91084.00794484172</v>
      </c>
    </row>
    <row r="198" spans="1:7" ht="12.75">
      <c r="A198" s="17">
        <f>DATE(YEAR(A197),MONTH(A197)+1,DAY(A197))</f>
        <v>46359</v>
      </c>
      <c r="B198" s="18">
        <f>IF(AND(G197&lt;&gt;"",G197&gt;0),B197+1,REPT(,1))</f>
        <v>185</v>
      </c>
      <c r="C198" s="20">
        <f>IF(AND(G197&lt;&gt;"",G197&gt;0),IF(PMT($B$8/12,$B$7,-$B$5)&lt;=G197,PMT($B$8/12,$B$7,-$B$5),G197),REPT(,1))</f>
        <v>690.6258688096555</v>
      </c>
      <c r="D198" s="20">
        <f>IF(AND(G197&lt;&gt;"",G197&gt;0),$B$8/12*G197,REPT(,1))</f>
        <v>313.1012773103934</v>
      </c>
      <c r="E198" s="20">
        <f>IF(AND(G197&lt;&gt;"",G197&gt;0),C198-D198,REPT(,1))</f>
        <v>377.52459149926204</v>
      </c>
      <c r="F198" s="21">
        <v>0</v>
      </c>
      <c r="G198" s="20">
        <f>IF(AND(G197&lt;&gt;"",G197&gt;0),IF(C198-G197&lt;0,G197-E198-F198,C198-G197),REPT(,1))</f>
        <v>90706.48335334247</v>
      </c>
    </row>
    <row r="199" spans="1:7" ht="12.75">
      <c r="A199" s="17">
        <f>DATE(YEAR(A198),MONTH(A198)+1,DAY(A198))</f>
        <v>46390</v>
      </c>
      <c r="B199" s="18">
        <f>IF(AND(G198&lt;&gt;"",G198&gt;0),B198+1,REPT(,1))</f>
        <v>186</v>
      </c>
      <c r="C199" s="20">
        <f>IF(AND(G198&lt;&gt;"",G198&gt;0),IF(PMT($B$8/12,$B$7,-$B$5)&lt;=G198,PMT($B$8/12,$B$7,-$B$5),G198),REPT(,1))</f>
        <v>690.6258688096555</v>
      </c>
      <c r="D199" s="20">
        <f>IF(AND(G198&lt;&gt;"",G198&gt;0),$B$8/12*G198,REPT(,1))</f>
        <v>311.8035365271147</v>
      </c>
      <c r="E199" s="20">
        <f>IF(AND(G198&lt;&gt;"",G198&gt;0),C199-D199,REPT(,1))</f>
        <v>378.82233228254074</v>
      </c>
      <c r="F199" s="21">
        <v>0</v>
      </c>
      <c r="G199" s="20">
        <f>IF(AND(G198&lt;&gt;"",G198&gt;0),IF(C199-G198&lt;0,G198-E199-F199,C199-G198),REPT(,1))</f>
        <v>90327.66102105993</v>
      </c>
    </row>
    <row r="200" spans="1:7" ht="12.75">
      <c r="A200" s="17">
        <f>DATE(YEAR(A199),MONTH(A199)+1,DAY(A199))</f>
        <v>46421</v>
      </c>
      <c r="B200" s="18">
        <f>IF(AND(G199&lt;&gt;"",G199&gt;0),B199+1,REPT(,1))</f>
        <v>187</v>
      </c>
      <c r="C200" s="20">
        <f>IF(AND(G199&lt;&gt;"",G199&gt;0),IF(PMT($B$8/12,$B$7,-$B$5)&lt;=G199,PMT($B$8/12,$B$7,-$B$5),G199),REPT(,1))</f>
        <v>690.6258688096555</v>
      </c>
      <c r="D200" s="20">
        <f>IF(AND(G199&lt;&gt;"",G199&gt;0),$B$8/12*G199,REPT(,1))</f>
        <v>310.5013347598935</v>
      </c>
      <c r="E200" s="20">
        <f>IF(AND(G199&lt;&gt;"",G199&gt;0),C200-D200,REPT(,1))</f>
        <v>380.12453404976196</v>
      </c>
      <c r="F200" s="21">
        <v>0</v>
      </c>
      <c r="G200" s="20">
        <f>IF(AND(G199&lt;&gt;"",G199&gt;0),IF(C200-G199&lt;0,G199-E200-F200,C200-G199),REPT(,1))</f>
        <v>89947.53648701018</v>
      </c>
    </row>
    <row r="201" spans="1:7" ht="12.75">
      <c r="A201" s="17">
        <f>DATE(YEAR(A200),MONTH(A200)+1,DAY(A200))</f>
        <v>46449</v>
      </c>
      <c r="B201" s="18">
        <f>IF(AND(G200&lt;&gt;"",G200&gt;0),B200+1,REPT(,1))</f>
        <v>188</v>
      </c>
      <c r="C201" s="20">
        <f>IF(AND(G200&lt;&gt;"",G200&gt;0),IF(PMT($B$8/12,$B$7,-$B$5)&lt;=G200,PMT($B$8/12,$B$7,-$B$5),G200),REPT(,1))</f>
        <v>690.6258688096555</v>
      </c>
      <c r="D201" s="20">
        <f>IF(AND(G200&lt;&gt;"",G200&gt;0),$B$8/12*G200,REPT(,1))</f>
        <v>309.1946566740975</v>
      </c>
      <c r="E201" s="20">
        <f>IF(AND(G200&lt;&gt;"",G200&gt;0),C201-D201,REPT(,1))</f>
        <v>381.431212135558</v>
      </c>
      <c r="F201" s="21">
        <v>0</v>
      </c>
      <c r="G201" s="20">
        <f>IF(AND(G200&lt;&gt;"",G200&gt;0),IF(C201-G200&lt;0,G200-E201-F201,C201-G200),REPT(,1))</f>
        <v>89566.10527487462</v>
      </c>
    </row>
    <row r="202" spans="1:7" ht="12.75">
      <c r="A202" s="17">
        <f>DATE(YEAR(A201),MONTH(A201)+1,DAY(A201))</f>
        <v>46480</v>
      </c>
      <c r="B202" s="18">
        <f>IF(AND(G201&lt;&gt;"",G201&gt;0),B201+1,REPT(,1))</f>
        <v>189</v>
      </c>
      <c r="C202" s="20">
        <f>IF(AND(G201&lt;&gt;"",G201&gt;0),IF(PMT($B$8/12,$B$7,-$B$5)&lt;=G201,PMT($B$8/12,$B$7,-$B$5),G201),REPT(,1))</f>
        <v>690.6258688096555</v>
      </c>
      <c r="D202" s="20">
        <f>IF(AND(G201&lt;&gt;"",G201&gt;0),$B$8/12*G201,REPT(,1))</f>
        <v>307.8834868823815</v>
      </c>
      <c r="E202" s="20">
        <f>IF(AND(G201&lt;&gt;"",G201&gt;0),C202-D202,REPT(,1))</f>
        <v>382.742381927274</v>
      </c>
      <c r="F202" s="21">
        <v>0</v>
      </c>
      <c r="G202" s="20">
        <f>IF(AND(G201&lt;&gt;"",G201&gt;0),IF(C202-G201&lt;0,G201-E202-F202,C202-G201),REPT(,1))</f>
        <v>89183.36289294733</v>
      </c>
    </row>
    <row r="203" spans="1:7" ht="12.75">
      <c r="A203" s="17">
        <f>DATE(YEAR(A202),MONTH(A202)+1,DAY(A202))</f>
        <v>46510</v>
      </c>
      <c r="B203" s="18">
        <f>IF(AND(G202&lt;&gt;"",G202&gt;0),B202+1,REPT(,1))</f>
        <v>190</v>
      </c>
      <c r="C203" s="20">
        <f>IF(AND(G202&lt;&gt;"",G202&gt;0),IF(PMT($B$8/12,$B$7,-$B$5)&lt;=G202,PMT($B$8/12,$B$7,-$B$5),G202),REPT(,1))</f>
        <v>690.6258688096555</v>
      </c>
      <c r="D203" s="20">
        <f>IF(AND(G202&lt;&gt;"",G202&gt;0),$B$8/12*G202,REPT(,1))</f>
        <v>306.56780994450645</v>
      </c>
      <c r="E203" s="20">
        <f>IF(AND(G202&lt;&gt;"",G202&gt;0),C203-D203,REPT(,1))</f>
        <v>384.058058865149</v>
      </c>
      <c r="F203" s="21">
        <v>0</v>
      </c>
      <c r="G203" s="20">
        <f>IF(AND(G202&lt;&gt;"",G202&gt;0),IF(C203-G202&lt;0,G202-E203-F203,C203-G202),REPT(,1))</f>
        <v>88799.30483408218</v>
      </c>
    </row>
    <row r="204" spans="1:7" ht="12.75">
      <c r="A204" s="17">
        <f>DATE(YEAR(A203),MONTH(A203)+1,DAY(A203))</f>
        <v>46541</v>
      </c>
      <c r="B204" s="18">
        <f>IF(AND(G203&lt;&gt;"",G203&gt;0),B203+1,REPT(,1))</f>
        <v>191</v>
      </c>
      <c r="C204" s="20">
        <f>IF(AND(G203&lt;&gt;"",G203&gt;0),IF(PMT($B$8/12,$B$7,-$B$5)&lt;=G203,PMT($B$8/12,$B$7,-$B$5),G203),REPT(,1))</f>
        <v>690.6258688096555</v>
      </c>
      <c r="D204" s="20">
        <f>IF(AND(G203&lt;&gt;"",G203&gt;0),$B$8/12*G203,REPT(,1))</f>
        <v>305.2476103671575</v>
      </c>
      <c r="E204" s="20">
        <f>IF(AND(G203&lt;&gt;"",G203&gt;0),C204-D204,REPT(,1))</f>
        <v>385.37825844249795</v>
      </c>
      <c r="F204" s="21">
        <v>0</v>
      </c>
      <c r="G204" s="20">
        <f>IF(AND(G203&lt;&gt;"",G203&gt;0),IF(C204-G203&lt;0,G203-E204-F204,C204-G203),REPT(,1))</f>
        <v>88413.92657563969</v>
      </c>
    </row>
    <row r="205" spans="1:7" ht="12.75">
      <c r="A205" s="17">
        <f>DATE(YEAR(A204),MONTH(A204)+1,DAY(A204))</f>
        <v>46571</v>
      </c>
      <c r="B205" s="18">
        <f>IF(AND(G204&lt;&gt;"",G204&gt;0),B204+1,REPT(,1))</f>
        <v>192</v>
      </c>
      <c r="C205" s="20">
        <f>IF(AND(G204&lt;&gt;"",G204&gt;0),IF(PMT($B$8/12,$B$7,-$B$5)&lt;=G204,PMT($B$8/12,$B$7,-$B$5),G204),REPT(,1))</f>
        <v>690.6258688096555</v>
      </c>
      <c r="D205" s="20">
        <f>IF(AND(G204&lt;&gt;"",G204&gt;0),$B$8/12*G204,REPT(,1))</f>
        <v>303.92287260376145</v>
      </c>
      <c r="E205" s="20">
        <f>IF(AND(G204&lt;&gt;"",G204&gt;0),C205-D205,REPT(,1))</f>
        <v>386.702996205894</v>
      </c>
      <c r="F205" s="21">
        <v>0</v>
      </c>
      <c r="G205" s="20">
        <f>IF(AND(G204&lt;&gt;"",G204&gt;0),IF(C205-G204&lt;0,G204-E205-F205,C205-G204),REPT(,1))</f>
        <v>88027.2235794338</v>
      </c>
    </row>
    <row r="206" spans="1:7" ht="12.75">
      <c r="A206" s="17">
        <f>DATE(YEAR(A205),MONTH(A205)+1,DAY(A205))</f>
        <v>46602</v>
      </c>
      <c r="B206" s="18">
        <f>IF(AND(G205&lt;&gt;"",G205&gt;0),B205+1,REPT(,1))</f>
        <v>193</v>
      </c>
      <c r="C206" s="20">
        <f>IF(AND(G205&lt;&gt;"",G205&gt;0),IF(PMT($B$8/12,$B$7,-$B$5)&lt;=G205,PMT($B$8/12,$B$7,-$B$5),G205),REPT(,1))</f>
        <v>690.6258688096555</v>
      </c>
      <c r="D206" s="20">
        <f>IF(AND(G205&lt;&gt;"",G205&gt;0),$B$8/12*G205,REPT(,1))</f>
        <v>302.5935810543037</v>
      </c>
      <c r="E206" s="20">
        <f>IF(AND(G205&lt;&gt;"",G205&gt;0),C206-D206,REPT(,1))</f>
        <v>388.0322877553518</v>
      </c>
      <c r="F206" s="21">
        <v>0</v>
      </c>
      <c r="G206" s="20">
        <f>IF(AND(G205&lt;&gt;"",G205&gt;0),IF(C206-G205&lt;0,G205-E206-F206,C206-G205),REPT(,1))</f>
        <v>87639.19129167845</v>
      </c>
    </row>
    <row r="207" spans="1:7" ht="12.75">
      <c r="A207" s="17">
        <f>DATE(YEAR(A206),MONTH(A206)+1,DAY(A206))</f>
        <v>46633</v>
      </c>
      <c r="B207" s="18">
        <f>IF(AND(G206&lt;&gt;"",G206&gt;0),B206+1,REPT(,1))</f>
        <v>194</v>
      </c>
      <c r="C207" s="20">
        <f>IF(AND(G206&lt;&gt;"",G206&gt;0),IF(PMT($B$8/12,$B$7,-$B$5)&lt;=G206,PMT($B$8/12,$B$7,-$B$5),G206),REPT(,1))</f>
        <v>690.6258688096555</v>
      </c>
      <c r="D207" s="20">
        <f>IF(AND(G206&lt;&gt;"",G206&gt;0),$B$8/12*G206,REPT(,1))</f>
        <v>301.2597200651447</v>
      </c>
      <c r="E207" s="20">
        <f>IF(AND(G206&lt;&gt;"",G206&gt;0),C207-D207,REPT(,1))</f>
        <v>389.3661487445108</v>
      </c>
      <c r="F207" s="21">
        <v>0</v>
      </c>
      <c r="G207" s="20">
        <f>IF(AND(G206&lt;&gt;"",G206&gt;0),IF(C207-G206&lt;0,G206-E207-F207,C207-G206),REPT(,1))</f>
        <v>87249.82514293394</v>
      </c>
    </row>
    <row r="208" spans="1:7" ht="12.75">
      <c r="A208" s="17">
        <f>DATE(YEAR(A207),MONTH(A207)+1,DAY(A207))</f>
        <v>46663</v>
      </c>
      <c r="B208" s="18">
        <f>IF(AND(G207&lt;&gt;"",G207&gt;0),B207+1,REPT(,1))</f>
        <v>195</v>
      </c>
      <c r="C208" s="20">
        <f>IF(AND(G207&lt;&gt;"",G207&gt;0),IF(PMT($B$8/12,$B$7,-$B$5)&lt;=G207,PMT($B$8/12,$B$7,-$B$5),G207),REPT(,1))</f>
        <v>690.6258688096555</v>
      </c>
      <c r="D208" s="20">
        <f>IF(AND(G207&lt;&gt;"",G207&gt;0),$B$8/12*G207,REPT(,1))</f>
        <v>299.92127392883543</v>
      </c>
      <c r="E208" s="20">
        <f>IF(AND(G207&lt;&gt;"",G207&gt;0),C208-D208,REPT(,1))</f>
        <v>390.70459488082</v>
      </c>
      <c r="F208" s="21">
        <v>0</v>
      </c>
      <c r="G208" s="20">
        <f>IF(AND(G207&lt;&gt;"",G207&gt;0),IF(C208-G207&lt;0,G207-E208-F208,C208-G207),REPT(,1))</f>
        <v>86859.12054805312</v>
      </c>
    </row>
    <row r="209" spans="1:7" ht="12.75">
      <c r="A209" s="17">
        <f>DATE(YEAR(A208),MONTH(A208)+1,DAY(A208))</f>
        <v>46694</v>
      </c>
      <c r="B209" s="18">
        <f>IF(AND(G208&lt;&gt;"",G208&gt;0),B208+1,REPT(,1))</f>
        <v>196</v>
      </c>
      <c r="C209" s="20">
        <f>IF(AND(G208&lt;&gt;"",G208&gt;0),IF(PMT($B$8/12,$B$7,-$B$5)&lt;=G208,PMT($B$8/12,$B$7,-$B$5),G208),REPT(,1))</f>
        <v>690.6258688096555</v>
      </c>
      <c r="D209" s="20">
        <f>IF(AND(G208&lt;&gt;"",G208&gt;0),$B$8/12*G208,REPT(,1))</f>
        <v>298.5782268839326</v>
      </c>
      <c r="E209" s="20">
        <f>IF(AND(G208&lt;&gt;"",G208&gt;0),C209-D209,REPT(,1))</f>
        <v>392.04764192572287</v>
      </c>
      <c r="F209" s="21">
        <v>0</v>
      </c>
      <c r="G209" s="20">
        <f>IF(AND(G208&lt;&gt;"",G208&gt;0),IF(C209-G208&lt;0,G208-E209-F209,C209-G208),REPT(,1))</f>
        <v>86467.0729061274</v>
      </c>
    </row>
    <row r="210" spans="1:7" ht="12.75">
      <c r="A210" s="17">
        <f>DATE(YEAR(A209),MONTH(A209)+1,DAY(A209))</f>
        <v>46724</v>
      </c>
      <c r="B210" s="18">
        <f>IF(AND(G209&lt;&gt;"",G209&gt;0),B209+1,REPT(,1))</f>
        <v>197</v>
      </c>
      <c r="C210" s="20">
        <f>IF(AND(G209&lt;&gt;"",G209&gt;0),IF(PMT($B$8/12,$B$7,-$B$5)&lt;=G209,PMT($B$8/12,$B$7,-$B$5),G209),REPT(,1))</f>
        <v>690.6258688096555</v>
      </c>
      <c r="D210" s="20">
        <f>IF(AND(G209&lt;&gt;"",G209&gt;0),$B$8/12*G209,REPT(,1))</f>
        <v>297.2305631148129</v>
      </c>
      <c r="E210" s="20">
        <f>IF(AND(G209&lt;&gt;"",G209&gt;0),C210-D210,REPT(,1))</f>
        <v>393.39530569484253</v>
      </c>
      <c r="F210" s="21">
        <v>0</v>
      </c>
      <c r="G210" s="20">
        <f>IF(AND(G209&lt;&gt;"",G209&gt;0),IF(C210-G209&lt;0,G209-E210-F210,C210-G209),REPT(,1))</f>
        <v>86073.67760043257</v>
      </c>
    </row>
    <row r="211" spans="1:7" ht="12.75">
      <c r="A211" s="17">
        <f>DATE(YEAR(A210),MONTH(A210)+1,DAY(A210))</f>
        <v>46755</v>
      </c>
      <c r="B211" s="18">
        <f>IF(AND(G210&lt;&gt;"",G210&gt;0),B210+1,REPT(,1))</f>
        <v>198</v>
      </c>
      <c r="C211" s="20">
        <f>IF(AND(G210&lt;&gt;"",G210&gt;0),IF(PMT($B$8/12,$B$7,-$B$5)&lt;=G210,PMT($B$8/12,$B$7,-$B$5),G210),REPT(,1))</f>
        <v>690.6258688096555</v>
      </c>
      <c r="D211" s="20">
        <f>IF(AND(G210&lt;&gt;"",G210&gt;0),$B$8/12*G210,REPT(,1))</f>
        <v>295.87826675148693</v>
      </c>
      <c r="E211" s="20">
        <f>IF(AND(G210&lt;&gt;"",G210&gt;0),C211-D211,REPT(,1))</f>
        <v>394.7476020581685</v>
      </c>
      <c r="F211" s="21">
        <v>0</v>
      </c>
      <c r="G211" s="20">
        <f>IF(AND(G210&lt;&gt;"",G210&gt;0),IF(C211-G210&lt;0,G210-E211-F211,C211-G210),REPT(,1))</f>
        <v>85678.9299983744</v>
      </c>
    </row>
    <row r="212" spans="1:7" ht="12.75">
      <c r="A212" s="17">
        <f>DATE(YEAR(A211),MONTH(A211)+1,DAY(A211))</f>
        <v>46786</v>
      </c>
      <c r="B212" s="18">
        <f>IF(AND(G211&lt;&gt;"",G211&gt;0),B211+1,REPT(,1))</f>
        <v>199</v>
      </c>
      <c r="C212" s="20">
        <f>IF(AND(G211&lt;&gt;"",G211&gt;0),IF(PMT($B$8/12,$B$7,-$B$5)&lt;=G211,PMT($B$8/12,$B$7,-$B$5),G211),REPT(,1))</f>
        <v>690.6258688096555</v>
      </c>
      <c r="D212" s="20">
        <f>IF(AND(G211&lt;&gt;"",G211&gt;0),$B$8/12*G211,REPT(,1))</f>
        <v>294.521321869412</v>
      </c>
      <c r="E212" s="20">
        <f>IF(AND(G211&lt;&gt;"",G211&gt;0),C212-D212,REPT(,1))</f>
        <v>396.10454694024344</v>
      </c>
      <c r="F212" s="21">
        <v>0</v>
      </c>
      <c r="G212" s="20">
        <f>IF(AND(G211&lt;&gt;"",G211&gt;0),IF(C212-G211&lt;0,G211-E212-F212,C212-G211),REPT(,1))</f>
        <v>85282.82545143415</v>
      </c>
    </row>
    <row r="213" spans="1:7" ht="12.75">
      <c r="A213" s="17">
        <f>DATE(YEAR(A212),MONTH(A212)+1,DAY(A212))</f>
        <v>46815</v>
      </c>
      <c r="B213" s="18">
        <f>IF(AND(G212&lt;&gt;"",G212&gt;0),B212+1,REPT(,1))</f>
        <v>200</v>
      </c>
      <c r="C213" s="20">
        <f>IF(AND(G212&lt;&gt;"",G212&gt;0),IF(PMT($B$8/12,$B$7,-$B$5)&lt;=G212,PMT($B$8/12,$B$7,-$B$5),G212),REPT(,1))</f>
        <v>690.6258688096555</v>
      </c>
      <c r="D213" s="20">
        <f>IF(AND(G212&lt;&gt;"",G212&gt;0),$B$8/12*G212,REPT(,1))</f>
        <v>293.1597124893049</v>
      </c>
      <c r="E213" s="20">
        <f>IF(AND(G212&lt;&gt;"",G212&gt;0),C213-D213,REPT(,1))</f>
        <v>397.46615632035054</v>
      </c>
      <c r="F213" s="21">
        <v>0</v>
      </c>
      <c r="G213" s="20">
        <f>IF(AND(G212&lt;&gt;"",G212&gt;0),IF(C213-G212&lt;0,G212-E213-F213,C213-G212),REPT(,1))</f>
        <v>84885.3592951138</v>
      </c>
    </row>
    <row r="214" spans="1:7" ht="12.75">
      <c r="A214" s="17">
        <f>DATE(YEAR(A213),MONTH(A213)+1,DAY(A213))</f>
        <v>46846</v>
      </c>
      <c r="B214" s="18">
        <f>IF(AND(G213&lt;&gt;"",G213&gt;0),B213+1,REPT(,1))</f>
        <v>201</v>
      </c>
      <c r="C214" s="20">
        <f>IF(AND(G213&lt;&gt;"",G213&gt;0),IF(PMT($B$8/12,$B$7,-$B$5)&lt;=G213,PMT($B$8/12,$B$7,-$B$5),G213),REPT(,1))</f>
        <v>690.6258688096555</v>
      </c>
      <c r="D214" s="20">
        <f>IF(AND(G213&lt;&gt;"",G213&gt;0),$B$8/12*G213,REPT(,1))</f>
        <v>291.7934225769537</v>
      </c>
      <c r="E214" s="20">
        <f>IF(AND(G213&lt;&gt;"",G213&gt;0),C214-D214,REPT(,1))</f>
        <v>398.8324462327018</v>
      </c>
      <c r="F214" s="21">
        <v>0</v>
      </c>
      <c r="G214" s="20">
        <f>IF(AND(G213&lt;&gt;"",G213&gt;0),IF(C214-G213&lt;0,G213-E214-F214,C214-G213),REPT(,1))</f>
        <v>84486.5268488811</v>
      </c>
    </row>
    <row r="215" spans="1:7" ht="12.75">
      <c r="A215" s="17">
        <f>DATE(YEAR(A214),MONTH(A214)+1,DAY(A214))</f>
        <v>46876</v>
      </c>
      <c r="B215" s="18">
        <f>IF(AND(G214&lt;&gt;"",G214&gt;0),B214+1,REPT(,1))</f>
        <v>202</v>
      </c>
      <c r="C215" s="20">
        <f>IF(AND(G214&lt;&gt;"",G214&gt;0),IF(PMT($B$8/12,$B$7,-$B$5)&lt;=G214,PMT($B$8/12,$B$7,-$B$5),G214),REPT(,1))</f>
        <v>690.6258688096555</v>
      </c>
      <c r="D215" s="20">
        <f>IF(AND(G214&lt;&gt;"",G214&gt;0),$B$8/12*G214,REPT(,1))</f>
        <v>290.42243604302877</v>
      </c>
      <c r="E215" s="20">
        <f>IF(AND(G214&lt;&gt;"",G214&gt;0),C215-D215,REPT(,1))</f>
        <v>400.2034327666267</v>
      </c>
      <c r="F215" s="21">
        <v>0</v>
      </c>
      <c r="G215" s="20">
        <f>IF(AND(G214&lt;&gt;"",G214&gt;0),IF(C215-G214&lt;0,G214-E215-F215,C215-G214),REPT(,1))</f>
        <v>84086.32341611446</v>
      </c>
    </row>
    <row r="216" spans="1:7" ht="12.75">
      <c r="A216" s="17">
        <f>DATE(YEAR(A215),MONTH(A215)+1,DAY(A215))</f>
        <v>46907</v>
      </c>
      <c r="B216" s="18">
        <f>IF(AND(G215&lt;&gt;"",G215&gt;0),B215+1,REPT(,1))</f>
        <v>203</v>
      </c>
      <c r="C216" s="20">
        <f>IF(AND(G215&lt;&gt;"",G215&gt;0),IF(PMT($B$8/12,$B$7,-$B$5)&lt;=G215,PMT($B$8/12,$B$7,-$B$5),G215),REPT(,1))</f>
        <v>690.6258688096555</v>
      </c>
      <c r="D216" s="20">
        <f>IF(AND(G215&lt;&gt;"",G215&gt;0),$B$8/12*G215,REPT(,1))</f>
        <v>289.0467367428935</v>
      </c>
      <c r="E216" s="20">
        <f>IF(AND(G215&lt;&gt;"",G215&gt;0),C216-D216,REPT(,1))</f>
        <v>401.579132066762</v>
      </c>
      <c r="F216" s="21">
        <v>0</v>
      </c>
      <c r="G216" s="20">
        <f>IF(AND(G215&lt;&gt;"",G215&gt;0),IF(C216-G215&lt;0,G215-E216-F216,C216-G215),REPT(,1))</f>
        <v>83684.7442840477</v>
      </c>
    </row>
    <row r="217" spans="1:7" ht="12.75">
      <c r="A217" s="17">
        <f>DATE(YEAR(A216),MONTH(A216)+1,DAY(A216))</f>
        <v>46937</v>
      </c>
      <c r="B217" s="18">
        <f>IF(AND(G216&lt;&gt;"",G216&gt;0),B216+1,REPT(,1))</f>
        <v>204</v>
      </c>
      <c r="C217" s="20">
        <f>IF(AND(G216&lt;&gt;"",G216&gt;0),IF(PMT($B$8/12,$B$7,-$B$5)&lt;=G216,PMT($B$8/12,$B$7,-$B$5),G216),REPT(,1))</f>
        <v>690.6258688096555</v>
      </c>
      <c r="D217" s="20">
        <f>IF(AND(G216&lt;&gt;"",G216&gt;0),$B$8/12*G216,REPT(,1))</f>
        <v>287.666308476414</v>
      </c>
      <c r="E217" s="20">
        <f>IF(AND(G216&lt;&gt;"",G216&gt;0),C217-D217,REPT(,1))</f>
        <v>402.9595603332415</v>
      </c>
      <c r="F217" s="21">
        <v>0</v>
      </c>
      <c r="G217" s="20">
        <f>IF(AND(G216&lt;&gt;"",G216&gt;0),IF(C217-G216&lt;0,G216-E217-F217,C217-G216),REPT(,1))</f>
        <v>83281.78472371446</v>
      </c>
    </row>
    <row r="218" spans="1:7" ht="12.75">
      <c r="A218" s="17">
        <f>DATE(YEAR(A217),MONTH(A217)+1,DAY(A217))</f>
        <v>46968</v>
      </c>
      <c r="B218" s="18">
        <f>IF(AND(G217&lt;&gt;"",G217&gt;0),B217+1,REPT(,1))</f>
        <v>205</v>
      </c>
      <c r="C218" s="20">
        <f>IF(AND(G217&lt;&gt;"",G217&gt;0),IF(PMT($B$8/12,$B$7,-$B$5)&lt;=G217,PMT($B$8/12,$B$7,-$B$5),G217),REPT(,1))</f>
        <v>690.6258688096555</v>
      </c>
      <c r="D218" s="20">
        <f>IF(AND(G217&lt;&gt;"",G217&gt;0),$B$8/12*G217,REPT(,1))</f>
        <v>286.28113498776844</v>
      </c>
      <c r="E218" s="20">
        <f>IF(AND(G217&lt;&gt;"",G217&gt;0),C218-D218,REPT(,1))</f>
        <v>404.344733821887</v>
      </c>
      <c r="F218" s="21">
        <v>0</v>
      </c>
      <c r="G218" s="20">
        <f>IF(AND(G217&lt;&gt;"",G217&gt;0),IF(C218-G217&lt;0,G217-E218-F218,C218-G217),REPT(,1))</f>
        <v>82877.43998989258</v>
      </c>
    </row>
    <row r="219" spans="1:7" ht="12.75">
      <c r="A219" s="17">
        <f>DATE(YEAR(A218),MONTH(A218)+1,DAY(A218))</f>
        <v>46999</v>
      </c>
      <c r="B219" s="18">
        <f>IF(AND(G218&lt;&gt;"",G218&gt;0),B218+1,REPT(,1))</f>
        <v>206</v>
      </c>
      <c r="C219" s="20">
        <f>IF(AND(G218&lt;&gt;"",G218&gt;0),IF(PMT($B$8/12,$B$7,-$B$5)&lt;=G218,PMT($B$8/12,$B$7,-$B$5),G218),REPT(,1))</f>
        <v>690.6258688096555</v>
      </c>
      <c r="D219" s="20">
        <f>IF(AND(G218&lt;&gt;"",G218&gt;0),$B$8/12*G218,REPT(,1))</f>
        <v>284.89119996525574</v>
      </c>
      <c r="E219" s="20">
        <f>IF(AND(G218&lt;&gt;"",G218&gt;0),C219-D219,REPT(,1))</f>
        <v>405.7346688443997</v>
      </c>
      <c r="F219" s="21">
        <v>0</v>
      </c>
      <c r="G219" s="20">
        <f>IF(AND(G218&lt;&gt;"",G218&gt;0),IF(C219-G218&lt;0,G218-E219-F219,C219-G218),REPT(,1))</f>
        <v>82471.70532104818</v>
      </c>
    </row>
    <row r="220" spans="1:7" ht="12.75">
      <c r="A220" s="17">
        <f>DATE(YEAR(A219),MONTH(A219)+1,DAY(A219))</f>
        <v>47029</v>
      </c>
      <c r="B220" s="18">
        <f>IF(AND(G219&lt;&gt;"",G219&gt;0),B219+1,REPT(,1))</f>
        <v>207</v>
      </c>
      <c r="C220" s="20">
        <f>IF(AND(G219&lt;&gt;"",G219&gt;0),IF(PMT($B$8/12,$B$7,-$B$5)&lt;=G219,PMT($B$8/12,$B$7,-$B$5),G219),REPT(,1))</f>
        <v>690.6258688096555</v>
      </c>
      <c r="D220" s="20">
        <f>IF(AND(G219&lt;&gt;"",G219&gt;0),$B$8/12*G219,REPT(,1))</f>
        <v>283.49648704110314</v>
      </c>
      <c r="E220" s="20">
        <f>IF(AND(G219&lt;&gt;"",G219&gt;0),C220-D220,REPT(,1))</f>
        <v>407.1293817685523</v>
      </c>
      <c r="F220" s="21">
        <v>0</v>
      </c>
      <c r="G220" s="20">
        <f>IF(AND(G219&lt;&gt;"",G219&gt;0),IF(C220-G219&lt;0,G219-E220-F220,C220-G219),REPT(,1))</f>
        <v>82064.57593927963</v>
      </c>
    </row>
    <row r="221" spans="1:7" ht="12.75">
      <c r="A221" s="17">
        <f>DATE(YEAR(A220),MONTH(A220)+1,DAY(A220))</f>
        <v>47060</v>
      </c>
      <c r="B221" s="18">
        <f>IF(AND(G220&lt;&gt;"",G220&gt;0),B220+1,REPT(,1))</f>
        <v>208</v>
      </c>
      <c r="C221" s="20">
        <f>IF(AND(G220&lt;&gt;"",G220&gt;0),IF(PMT($B$8/12,$B$7,-$B$5)&lt;=G220,PMT($B$8/12,$B$7,-$B$5),G220),REPT(,1))</f>
        <v>690.6258688096555</v>
      </c>
      <c r="D221" s="20">
        <f>IF(AND(G220&lt;&gt;"",G220&gt;0),$B$8/12*G220,REPT(,1))</f>
        <v>282.0969797912737</v>
      </c>
      <c r="E221" s="20">
        <f>IF(AND(G220&lt;&gt;"",G220&gt;0),C221-D221,REPT(,1))</f>
        <v>408.52888901838173</v>
      </c>
      <c r="F221" s="21">
        <v>0</v>
      </c>
      <c r="G221" s="20">
        <f>IF(AND(G220&lt;&gt;"",G220&gt;0),IF(C221-G220&lt;0,G220-E221-F221,C221-G220),REPT(,1))</f>
        <v>81656.04705026124</v>
      </c>
    </row>
    <row r="222" spans="1:7" ht="12.75">
      <c r="A222" s="17">
        <f>DATE(YEAR(A221),MONTH(A221)+1,DAY(A221))</f>
        <v>47090</v>
      </c>
      <c r="B222" s="18">
        <f>IF(AND(G221&lt;&gt;"",G221&gt;0),B221+1,REPT(,1))</f>
        <v>209</v>
      </c>
      <c r="C222" s="20">
        <f>IF(AND(G221&lt;&gt;"",G221&gt;0),IF(PMT($B$8/12,$B$7,-$B$5)&lt;=G221,PMT($B$8/12,$B$7,-$B$5),G221),REPT(,1))</f>
        <v>690.6258688096555</v>
      </c>
      <c r="D222" s="20">
        <f>IF(AND(G221&lt;&gt;"",G221&gt;0),$B$8/12*G221,REPT(,1))</f>
        <v>280.692661735273</v>
      </c>
      <c r="E222" s="20">
        <f>IF(AND(G221&lt;&gt;"",G221&gt;0),C222-D222,REPT(,1))</f>
        <v>409.93320707438244</v>
      </c>
      <c r="F222" s="21">
        <v>0</v>
      </c>
      <c r="G222" s="20">
        <f>IF(AND(G221&lt;&gt;"",G221&gt;0),IF(C222-G221&lt;0,G221-E222-F222,C222-G221),REPT(,1))</f>
        <v>81246.11384318686</v>
      </c>
    </row>
    <row r="223" spans="1:7" ht="12.75">
      <c r="A223" s="17">
        <f>DATE(YEAR(A222),MONTH(A222)+1,DAY(A222))</f>
        <v>47121</v>
      </c>
      <c r="B223" s="18">
        <f>IF(AND(G222&lt;&gt;"",G222&gt;0),B222+1,REPT(,1))</f>
        <v>210</v>
      </c>
      <c r="C223" s="20">
        <f>IF(AND(G222&lt;&gt;"",G222&gt;0),IF(PMT($B$8/12,$B$7,-$B$5)&lt;=G222,PMT($B$8/12,$B$7,-$B$5),G222),REPT(,1))</f>
        <v>690.6258688096555</v>
      </c>
      <c r="D223" s="20">
        <f>IF(AND(G222&lt;&gt;"",G222&gt;0),$B$8/12*G222,REPT(,1))</f>
        <v>279.28351633595486</v>
      </c>
      <c r="E223" s="20">
        <f>IF(AND(G222&lt;&gt;"",G222&gt;0),C223-D223,REPT(,1))</f>
        <v>411.3423524737006</v>
      </c>
      <c r="F223" s="21">
        <v>0</v>
      </c>
      <c r="G223" s="20">
        <f>IF(AND(G222&lt;&gt;"",G222&gt;0),IF(C223-G222&lt;0,G222-E223-F223,C223-G222),REPT(,1))</f>
        <v>80834.77149071316</v>
      </c>
    </row>
    <row r="224" spans="1:7" ht="12.75">
      <c r="A224" s="17">
        <f>DATE(YEAR(A223),MONTH(A223)+1,DAY(A223))</f>
        <v>47152</v>
      </c>
      <c r="B224" s="18">
        <f>IF(AND(G223&lt;&gt;"",G223&gt;0),B223+1,REPT(,1))</f>
        <v>211</v>
      </c>
      <c r="C224" s="20">
        <f>IF(AND(G223&lt;&gt;"",G223&gt;0),IF(PMT($B$8/12,$B$7,-$B$5)&lt;=G223,PMT($B$8/12,$B$7,-$B$5),G223),REPT(,1))</f>
        <v>690.6258688096555</v>
      </c>
      <c r="D224" s="20">
        <f>IF(AND(G223&lt;&gt;"",G223&gt;0),$B$8/12*G223,REPT(,1))</f>
        <v>277.86952699932647</v>
      </c>
      <c r="E224" s="20">
        <f>IF(AND(G223&lt;&gt;"",G223&gt;0),C224-D224,REPT(,1))</f>
        <v>412.756341810329</v>
      </c>
      <c r="F224" s="21">
        <v>0</v>
      </c>
      <c r="G224" s="20">
        <f>IF(AND(G223&lt;&gt;"",G223&gt;0),IF(C224-G223&lt;0,G223-E224-F224,C224-G223),REPT(,1))</f>
        <v>80422.01514890284</v>
      </c>
    </row>
    <row r="225" spans="1:7" ht="12.75">
      <c r="A225" s="17">
        <f>DATE(YEAR(A224),MONTH(A224)+1,DAY(A224))</f>
        <v>47180</v>
      </c>
      <c r="B225" s="18">
        <f>IF(AND(G224&lt;&gt;"",G224&gt;0),B224+1,REPT(,1))</f>
        <v>212</v>
      </c>
      <c r="C225" s="20">
        <f>IF(AND(G224&lt;&gt;"",G224&gt;0),IF(PMT($B$8/12,$B$7,-$B$5)&lt;=G224,PMT($B$8/12,$B$7,-$B$5),G224),REPT(,1))</f>
        <v>690.6258688096555</v>
      </c>
      <c r="D225" s="20">
        <f>IF(AND(G224&lt;&gt;"",G224&gt;0),$B$8/12*G224,REPT(,1))</f>
        <v>276.4506770743535</v>
      </c>
      <c r="E225" s="20">
        <f>IF(AND(G224&lt;&gt;"",G224&gt;0),C225-D225,REPT(,1))</f>
        <v>414.17519173530195</v>
      </c>
      <c r="F225" s="21">
        <v>0</v>
      </c>
      <c r="G225" s="20">
        <f>IF(AND(G224&lt;&gt;"",G224&gt;0),IF(C225-G224&lt;0,G224-E225-F225,C225-G224),REPT(,1))</f>
        <v>80007.83995716754</v>
      </c>
    </row>
    <row r="226" spans="1:7" ht="12.75">
      <c r="A226" s="17">
        <f>DATE(YEAR(A225),MONTH(A225)+1,DAY(A225))</f>
        <v>47211</v>
      </c>
      <c r="B226" s="18">
        <f>IF(AND(G225&lt;&gt;"",G225&gt;0),B225+1,REPT(,1))</f>
        <v>213</v>
      </c>
      <c r="C226" s="20">
        <f>IF(AND(G225&lt;&gt;"",G225&gt;0),IF(PMT($B$8/12,$B$7,-$B$5)&lt;=G225,PMT($B$8/12,$B$7,-$B$5),G225),REPT(,1))</f>
        <v>690.6258688096555</v>
      </c>
      <c r="D226" s="20">
        <f>IF(AND(G225&lt;&gt;"",G225&gt;0),$B$8/12*G225,REPT(,1))</f>
        <v>275.02694985276344</v>
      </c>
      <c r="E226" s="20">
        <f>IF(AND(G225&lt;&gt;"",G225&gt;0),C226-D226,REPT(,1))</f>
        <v>415.598918956892</v>
      </c>
      <c r="F226" s="21">
        <v>0</v>
      </c>
      <c r="G226" s="20">
        <f>IF(AND(G225&lt;&gt;"",G225&gt;0),IF(C226-G225&lt;0,G225-E226-F226,C226-G225),REPT(,1))</f>
        <v>79592.24103821065</v>
      </c>
    </row>
    <row r="227" spans="1:7" ht="12.75">
      <c r="A227" s="17">
        <f>DATE(YEAR(A226),MONTH(A226)+1,DAY(A226))</f>
        <v>47241</v>
      </c>
      <c r="B227" s="18">
        <f>IF(AND(G226&lt;&gt;"",G226&gt;0),B226+1,REPT(,1))</f>
        <v>214</v>
      </c>
      <c r="C227" s="20">
        <f>IF(AND(G226&lt;&gt;"",G226&gt;0),IF(PMT($B$8/12,$B$7,-$B$5)&lt;=G226,PMT($B$8/12,$B$7,-$B$5),G226),REPT(,1))</f>
        <v>690.6258688096555</v>
      </c>
      <c r="D227" s="20">
        <f>IF(AND(G226&lt;&gt;"",G226&gt;0),$B$8/12*G226,REPT(,1))</f>
        <v>273.5983285688491</v>
      </c>
      <c r="E227" s="20">
        <f>IF(AND(G226&lt;&gt;"",G226&gt;0),C227-D227,REPT(,1))</f>
        <v>417.02754024080633</v>
      </c>
      <c r="F227" s="21">
        <v>0</v>
      </c>
      <c r="G227" s="20">
        <f>IF(AND(G226&lt;&gt;"",G226&gt;0),IF(C227-G226&lt;0,G226-E227-F227,C227-G226),REPT(,1))</f>
        <v>79175.21349796985</v>
      </c>
    </row>
    <row r="228" spans="1:7" ht="12.75">
      <c r="A228" s="17">
        <f>DATE(YEAR(A227),MONTH(A227)+1,DAY(A227))</f>
        <v>47272</v>
      </c>
      <c r="B228" s="18">
        <f>IF(AND(G227&lt;&gt;"",G227&gt;0),B227+1,REPT(,1))</f>
        <v>215</v>
      </c>
      <c r="C228" s="20">
        <f>IF(AND(G227&lt;&gt;"",G227&gt;0),IF(PMT($B$8/12,$B$7,-$B$5)&lt;=G227,PMT($B$8/12,$B$7,-$B$5),G227),REPT(,1))</f>
        <v>690.6258688096555</v>
      </c>
      <c r="D228" s="20">
        <f>IF(AND(G227&lt;&gt;"",G227&gt;0),$B$8/12*G227,REPT(,1))</f>
        <v>272.1647963992713</v>
      </c>
      <c r="E228" s="20">
        <f>IF(AND(G227&lt;&gt;"",G227&gt;0),C228-D228,REPT(,1))</f>
        <v>418.46107241038413</v>
      </c>
      <c r="F228" s="21">
        <v>0</v>
      </c>
      <c r="G228" s="20">
        <f>IF(AND(G227&lt;&gt;"",G227&gt;0),IF(C228-G227&lt;0,G227-E228-F228,C228-G227),REPT(,1))</f>
        <v>78756.75242555946</v>
      </c>
    </row>
    <row r="229" spans="1:7" ht="12.75">
      <c r="A229" s="17">
        <f>DATE(YEAR(A228),MONTH(A228)+1,DAY(A228))</f>
        <v>47302</v>
      </c>
      <c r="B229" s="18">
        <f>IF(AND(G228&lt;&gt;"",G228&gt;0),B228+1,REPT(,1))</f>
        <v>216</v>
      </c>
      <c r="C229" s="20">
        <f>IF(AND(G228&lt;&gt;"",G228&gt;0),IF(PMT($B$8/12,$B$7,-$B$5)&lt;=G228,PMT($B$8/12,$B$7,-$B$5),G228),REPT(,1))</f>
        <v>690.6258688096555</v>
      </c>
      <c r="D229" s="20">
        <f>IF(AND(G228&lt;&gt;"",G228&gt;0),$B$8/12*G228,REPT(,1))</f>
        <v>270.7263364628607</v>
      </c>
      <c r="E229" s="20">
        <f>IF(AND(G228&lt;&gt;"",G228&gt;0),C229-D229,REPT(,1))</f>
        <v>419.8995323467948</v>
      </c>
      <c r="F229" s="21">
        <v>0</v>
      </c>
      <c r="G229" s="20">
        <f>IF(AND(G228&lt;&gt;"",G228&gt;0),IF(C229-G228&lt;0,G228-E229-F229,C229-G228),REPT(,1))</f>
        <v>78336.85289321266</v>
      </c>
    </row>
    <row r="230" spans="1:7" ht="12.75">
      <c r="A230" s="17">
        <f>DATE(YEAR(A229),MONTH(A229)+1,DAY(A229))</f>
        <v>47333</v>
      </c>
      <c r="B230" s="18">
        <f>IF(AND(G229&lt;&gt;"",G229&gt;0),B229+1,REPT(,1))</f>
        <v>217</v>
      </c>
      <c r="C230" s="20">
        <f>IF(AND(G229&lt;&gt;"",G229&gt;0),IF(PMT($B$8/12,$B$7,-$B$5)&lt;=G229,PMT($B$8/12,$B$7,-$B$5),G229),REPT(,1))</f>
        <v>690.6258688096555</v>
      </c>
      <c r="D230" s="20">
        <f>IF(AND(G229&lt;&gt;"",G229&gt;0),$B$8/12*G229,REPT(,1))</f>
        <v>269.2829318204185</v>
      </c>
      <c r="E230" s="20">
        <f>IF(AND(G229&lt;&gt;"",G229&gt;0),C230-D230,REPT(,1))</f>
        <v>421.34293698923693</v>
      </c>
      <c r="F230" s="21">
        <v>0</v>
      </c>
      <c r="G230" s="20">
        <f>IF(AND(G229&lt;&gt;"",G229&gt;0),IF(C230-G229&lt;0,G229-E230-F230,C230-G229),REPT(,1))</f>
        <v>77915.50995622342</v>
      </c>
    </row>
    <row r="231" spans="1:7" ht="12.75">
      <c r="A231" s="17">
        <f>DATE(YEAR(A230),MONTH(A230)+1,DAY(A230))</f>
        <v>47364</v>
      </c>
      <c r="B231" s="18">
        <f>IF(AND(G230&lt;&gt;"",G230&gt;0),B230+1,REPT(,1))</f>
        <v>218</v>
      </c>
      <c r="C231" s="20">
        <f>IF(AND(G230&lt;&gt;"",G230&gt;0),IF(PMT($B$8/12,$B$7,-$B$5)&lt;=G230,PMT($B$8/12,$B$7,-$B$5),G230),REPT(,1))</f>
        <v>690.6258688096555</v>
      </c>
      <c r="D231" s="20">
        <f>IF(AND(G230&lt;&gt;"",G230&gt;0),$B$8/12*G230,REPT(,1))</f>
        <v>267.834565474518</v>
      </c>
      <c r="E231" s="20">
        <f>IF(AND(G230&lt;&gt;"",G230&gt;0),C231-D231,REPT(,1))</f>
        <v>422.79130333513746</v>
      </c>
      <c r="F231" s="21">
        <v>0</v>
      </c>
      <c r="G231" s="20">
        <f>IF(AND(G230&lt;&gt;"",G230&gt;0),IF(C231-G230&lt;0,G230-E231-F231,C231-G230),REPT(,1))</f>
        <v>77492.71865288829</v>
      </c>
    </row>
    <row r="232" spans="1:7" ht="12.75">
      <c r="A232" s="17">
        <f>DATE(YEAR(A231),MONTH(A231)+1,DAY(A231))</f>
        <v>47394</v>
      </c>
      <c r="B232" s="18">
        <f>IF(AND(G231&lt;&gt;"",G231&gt;0),B231+1,REPT(,1))</f>
        <v>219</v>
      </c>
      <c r="C232" s="20">
        <f>IF(AND(G231&lt;&gt;"",G231&gt;0),IF(PMT($B$8/12,$B$7,-$B$5)&lt;=G231,PMT($B$8/12,$B$7,-$B$5),G231),REPT(,1))</f>
        <v>690.6258688096555</v>
      </c>
      <c r="D232" s="20">
        <f>IF(AND(G231&lt;&gt;"",G231&gt;0),$B$8/12*G231,REPT(,1))</f>
        <v>266.3812203693035</v>
      </c>
      <c r="E232" s="20">
        <f>IF(AND(G231&lt;&gt;"",G231&gt;0),C232-D232,REPT(,1))</f>
        <v>424.24464844035197</v>
      </c>
      <c r="F232" s="21">
        <v>0</v>
      </c>
      <c r="G232" s="20">
        <f>IF(AND(G231&lt;&gt;"",G231&gt;0),IF(C232-G231&lt;0,G231-E232-F232,C232-G231),REPT(,1))</f>
        <v>77068.47400444794</v>
      </c>
    </row>
    <row r="233" spans="1:7" ht="12.75">
      <c r="A233" s="17">
        <f>DATE(YEAR(A232),MONTH(A232)+1,DAY(A232))</f>
        <v>47425</v>
      </c>
      <c r="B233" s="18">
        <f>IF(AND(G232&lt;&gt;"",G232&gt;0),B232+1,REPT(,1))</f>
        <v>220</v>
      </c>
      <c r="C233" s="20">
        <f>IF(AND(G232&lt;&gt;"",G232&gt;0),IF(PMT($B$8/12,$B$7,-$B$5)&lt;=G232,PMT($B$8/12,$B$7,-$B$5),G232),REPT(,1))</f>
        <v>690.6258688096555</v>
      </c>
      <c r="D233" s="20">
        <f>IF(AND(G232&lt;&gt;"",G232&gt;0),$B$8/12*G232,REPT(,1))</f>
        <v>264.9228793902898</v>
      </c>
      <c r="E233" s="20">
        <f>IF(AND(G232&lt;&gt;"",G232&gt;0),C233-D233,REPT(,1))</f>
        <v>425.7029894193657</v>
      </c>
      <c r="F233" s="21">
        <v>0</v>
      </c>
      <c r="G233" s="20">
        <f>IF(AND(G232&lt;&gt;"",G232&gt;0),IF(C233-G232&lt;0,G232-E233-F233,C233-G232),REPT(,1))</f>
        <v>76642.77101502857</v>
      </c>
    </row>
    <row r="234" spans="1:7" ht="12.75">
      <c r="A234" s="17">
        <f>DATE(YEAR(A233),MONTH(A233)+1,DAY(A233))</f>
        <v>47455</v>
      </c>
      <c r="B234" s="18">
        <f>IF(AND(G233&lt;&gt;"",G233&gt;0),B233+1,REPT(,1))</f>
        <v>221</v>
      </c>
      <c r="C234" s="20">
        <f>IF(AND(G233&lt;&gt;"",G233&gt;0),IF(PMT($B$8/12,$B$7,-$B$5)&lt;=G233,PMT($B$8/12,$B$7,-$B$5),G233),REPT(,1))</f>
        <v>690.6258688096555</v>
      </c>
      <c r="D234" s="20">
        <f>IF(AND(G233&lt;&gt;"",G233&gt;0),$B$8/12*G233,REPT(,1))</f>
        <v>263.4595253641607</v>
      </c>
      <c r="E234" s="20">
        <f>IF(AND(G233&lt;&gt;"",G233&gt;0),C234-D234,REPT(,1))</f>
        <v>427.16634344549476</v>
      </c>
      <c r="F234" s="21">
        <v>0</v>
      </c>
      <c r="G234" s="20">
        <f>IF(AND(G233&lt;&gt;"",G233&gt;0),IF(C234-G233&lt;0,G233-E234-F234,C234-G233),REPT(,1))</f>
        <v>76215.60467158307</v>
      </c>
    </row>
    <row r="235" spans="1:7" ht="12.75">
      <c r="A235" s="17">
        <f>DATE(YEAR(A234),MONTH(A234)+1,DAY(A234))</f>
        <v>47486</v>
      </c>
      <c r="B235" s="18">
        <f>IF(AND(G234&lt;&gt;"",G234&gt;0),B234+1,REPT(,1))</f>
        <v>222</v>
      </c>
      <c r="C235" s="20">
        <f>IF(AND(G234&lt;&gt;"",G234&gt;0),IF(PMT($B$8/12,$B$7,-$B$5)&lt;=G234,PMT($B$8/12,$B$7,-$B$5),G234),REPT(,1))</f>
        <v>690.6258688096555</v>
      </c>
      <c r="D235" s="20">
        <f>IF(AND(G234&lt;&gt;"",G234&gt;0),$B$8/12*G234,REPT(,1))</f>
        <v>261.9911410585668</v>
      </c>
      <c r="E235" s="20">
        <f>IF(AND(G234&lt;&gt;"",G234&gt;0),C235-D235,REPT(,1))</f>
        <v>428.63472775108863</v>
      </c>
      <c r="F235" s="21">
        <v>0</v>
      </c>
      <c r="G235" s="20">
        <f>IF(AND(G234&lt;&gt;"",G234&gt;0),IF(C235-G234&lt;0,G234-E235-F235,C235-G234),REPT(,1))</f>
        <v>75786.96994383198</v>
      </c>
    </row>
    <row r="236" spans="1:7" ht="12.75">
      <c r="A236" s="17">
        <f>DATE(YEAR(A235),MONTH(A235)+1,DAY(A235))</f>
        <v>47517</v>
      </c>
      <c r="B236" s="18">
        <f>IF(AND(G235&lt;&gt;"",G235&gt;0),B235+1,REPT(,1))</f>
        <v>223</v>
      </c>
      <c r="C236" s="20">
        <f>IF(AND(G235&lt;&gt;"",G235&gt;0),IF(PMT($B$8/12,$B$7,-$B$5)&lt;=G235,PMT($B$8/12,$B$7,-$B$5),G235),REPT(,1))</f>
        <v>690.6258688096555</v>
      </c>
      <c r="D236" s="20">
        <f>IF(AND(G235&lt;&gt;"",G235&gt;0),$B$8/12*G235,REPT(,1))</f>
        <v>260.51770918192244</v>
      </c>
      <c r="E236" s="20">
        <f>IF(AND(G235&lt;&gt;"",G235&gt;0),C236-D236,REPT(,1))</f>
        <v>430.108159627733</v>
      </c>
      <c r="F236" s="21">
        <v>0</v>
      </c>
      <c r="G236" s="20">
        <f>IF(AND(G235&lt;&gt;"",G235&gt;0),IF(C236-G235&lt;0,G235-E236-F236,C236-G235),REPT(,1))</f>
        <v>75356.86178420424</v>
      </c>
    </row>
    <row r="237" spans="1:7" ht="12.75">
      <c r="A237" s="17">
        <f>DATE(YEAR(A236),MONTH(A236)+1,DAY(A236))</f>
        <v>47545</v>
      </c>
      <c r="B237" s="18">
        <f>IF(AND(G236&lt;&gt;"",G236&gt;0),B236+1,REPT(,1))</f>
        <v>224</v>
      </c>
      <c r="C237" s="20">
        <f>IF(AND(G236&lt;&gt;"",G236&gt;0),IF(PMT($B$8/12,$B$7,-$B$5)&lt;=G236,PMT($B$8/12,$B$7,-$B$5),G236),REPT(,1))</f>
        <v>690.6258688096555</v>
      </c>
      <c r="D237" s="20">
        <f>IF(AND(G236&lt;&gt;"",G236&gt;0),$B$8/12*G236,REPT(,1))</f>
        <v>259.0392123832021</v>
      </c>
      <c r="E237" s="20">
        <f>IF(AND(G236&lt;&gt;"",G236&gt;0),C237-D237,REPT(,1))</f>
        <v>431.5866564264534</v>
      </c>
      <c r="F237" s="21">
        <v>0</v>
      </c>
      <c r="G237" s="20">
        <f>IF(AND(G236&lt;&gt;"",G236&gt;0),IF(C237-G236&lt;0,G236-E237-F237,C237-G236),REPT(,1))</f>
        <v>74925.27512777779</v>
      </c>
    </row>
    <row r="238" spans="1:7" ht="12.75">
      <c r="A238" s="17">
        <f>DATE(YEAR(A237),MONTH(A237)+1,DAY(A237))</f>
        <v>47576</v>
      </c>
      <c r="B238" s="18">
        <f>IF(AND(G237&lt;&gt;"",G237&gt;0),B237+1,REPT(,1))</f>
        <v>225</v>
      </c>
      <c r="C238" s="20">
        <f>IF(AND(G237&lt;&gt;"",G237&gt;0),IF(PMT($B$8/12,$B$7,-$B$5)&lt;=G237,PMT($B$8/12,$B$7,-$B$5),G237),REPT(,1))</f>
        <v>690.6258688096555</v>
      </c>
      <c r="D238" s="20">
        <f>IF(AND(G237&lt;&gt;"",G237&gt;0),$B$8/12*G237,REPT(,1))</f>
        <v>257.55563325173614</v>
      </c>
      <c r="E238" s="20">
        <f>IF(AND(G237&lt;&gt;"",G237&gt;0),C238-D238,REPT(,1))</f>
        <v>433.0702355579193</v>
      </c>
      <c r="F238" s="21">
        <v>0</v>
      </c>
      <c r="G238" s="20">
        <f>IF(AND(G237&lt;&gt;"",G237&gt;0),IF(C238-G237&lt;0,G237-E238-F238,C238-G237),REPT(,1))</f>
        <v>74492.20489221987</v>
      </c>
    </row>
    <row r="239" spans="1:7" ht="12.75">
      <c r="A239" s="17">
        <f>DATE(YEAR(A238),MONTH(A238)+1,DAY(A238))</f>
        <v>47606</v>
      </c>
      <c r="B239" s="18">
        <f>IF(AND(G238&lt;&gt;"",G238&gt;0),B238+1,REPT(,1))</f>
        <v>226</v>
      </c>
      <c r="C239" s="20">
        <f>IF(AND(G238&lt;&gt;"",G238&gt;0),IF(PMT($B$8/12,$B$7,-$B$5)&lt;=G238,PMT($B$8/12,$B$7,-$B$5),G238),REPT(,1))</f>
        <v>690.6258688096555</v>
      </c>
      <c r="D239" s="20">
        <f>IF(AND(G238&lt;&gt;"",G238&gt;0),$B$8/12*G238,REPT(,1))</f>
        <v>256.0669543170058</v>
      </c>
      <c r="E239" s="20">
        <f>IF(AND(G238&lt;&gt;"",G238&gt;0),C239-D239,REPT(,1))</f>
        <v>434.55891449264965</v>
      </c>
      <c r="F239" s="21">
        <v>0</v>
      </c>
      <c r="G239" s="20">
        <f>IF(AND(G238&lt;&gt;"",G238&gt;0),IF(C239-G238&lt;0,G238-E239-F239,C239-G238),REPT(,1))</f>
        <v>74057.64597772722</v>
      </c>
    </row>
    <row r="240" spans="1:7" ht="12.75">
      <c r="A240" s="17">
        <f>DATE(YEAR(A239),MONTH(A239)+1,DAY(A239))</f>
        <v>47637</v>
      </c>
      <c r="B240" s="18">
        <f>IF(AND(G239&lt;&gt;"",G239&gt;0),B239+1,REPT(,1))</f>
        <v>227</v>
      </c>
      <c r="C240" s="20">
        <f>IF(AND(G239&lt;&gt;"",G239&gt;0),IF(PMT($B$8/12,$B$7,-$B$5)&lt;=G239,PMT($B$8/12,$B$7,-$B$5),G239),REPT(,1))</f>
        <v>690.6258688096555</v>
      </c>
      <c r="D240" s="20">
        <f>IF(AND(G239&lt;&gt;"",G239&gt;0),$B$8/12*G239,REPT(,1))</f>
        <v>254.57315804843734</v>
      </c>
      <c r="E240" s="20">
        <f>IF(AND(G239&lt;&gt;"",G239&gt;0),C240-D240,REPT(,1))</f>
        <v>436.0527107612181</v>
      </c>
      <c r="F240" s="21">
        <v>0</v>
      </c>
      <c r="G240" s="20">
        <f>IF(AND(G239&lt;&gt;"",G239&gt;0),IF(C240-G239&lt;0,G239-E240-F240,C240-G239),REPT(,1))</f>
        <v>73621.59326696601</v>
      </c>
    </row>
    <row r="241" spans="1:7" ht="12.75">
      <c r="A241" s="17">
        <f>DATE(YEAR(A240),MONTH(A240)+1,DAY(A240))</f>
        <v>47667</v>
      </c>
      <c r="B241" s="18">
        <f>IF(AND(G240&lt;&gt;"",G240&gt;0),B240+1,REPT(,1))</f>
        <v>228</v>
      </c>
      <c r="C241" s="20">
        <f>IF(AND(G240&lt;&gt;"",G240&gt;0),IF(PMT($B$8/12,$B$7,-$B$5)&lt;=G240,PMT($B$8/12,$B$7,-$B$5),G240),REPT(,1))</f>
        <v>690.6258688096555</v>
      </c>
      <c r="D241" s="20">
        <f>IF(AND(G240&lt;&gt;"",G240&gt;0),$B$8/12*G240,REPT(,1))</f>
        <v>253.07422685519566</v>
      </c>
      <c r="E241" s="20">
        <f>IF(AND(G240&lt;&gt;"",G240&gt;0),C241-D241,REPT(,1))</f>
        <v>437.5516419544598</v>
      </c>
      <c r="F241" s="21">
        <v>0</v>
      </c>
      <c r="G241" s="20">
        <f>IF(AND(G240&lt;&gt;"",G240&gt;0),IF(C241-G240&lt;0,G240-E241-F241,C241-G240),REPT(,1))</f>
        <v>73184.04162501155</v>
      </c>
    </row>
    <row r="242" spans="1:7" ht="12.75">
      <c r="A242" s="17">
        <f>DATE(YEAR(A241),MONTH(A241)+1,DAY(A241))</f>
        <v>47698</v>
      </c>
      <c r="B242" s="18">
        <f>IF(AND(G241&lt;&gt;"",G241&gt;0),B241+1,REPT(,1))</f>
        <v>229</v>
      </c>
      <c r="C242" s="20">
        <f>IF(AND(G241&lt;&gt;"",G241&gt;0),IF(PMT($B$8/12,$B$7,-$B$5)&lt;=G241,PMT($B$8/12,$B$7,-$B$5),G241),REPT(,1))</f>
        <v>690.6258688096555</v>
      </c>
      <c r="D242" s="20">
        <f>IF(AND(G241&lt;&gt;"",G241&gt;0),$B$8/12*G241,REPT(,1))</f>
        <v>251.5701430859772</v>
      </c>
      <c r="E242" s="20">
        <f>IF(AND(G241&lt;&gt;"",G241&gt;0),C242-D242,REPT(,1))</f>
        <v>439.0557257236783</v>
      </c>
      <c r="F242" s="21">
        <v>0</v>
      </c>
      <c r="G242" s="20">
        <f>IF(AND(G241&lt;&gt;"",G241&gt;0),IF(C242-G241&lt;0,G241-E242-F242,C242-G241),REPT(,1))</f>
        <v>72744.98589928787</v>
      </c>
    </row>
    <row r="243" spans="1:7" ht="12.75">
      <c r="A243" s="17">
        <f>DATE(YEAR(A242),MONTH(A242)+1,DAY(A242))</f>
        <v>47729</v>
      </c>
      <c r="B243" s="18">
        <f>IF(AND(G242&lt;&gt;"",G242&gt;0),B242+1,REPT(,1))</f>
        <v>230</v>
      </c>
      <c r="C243" s="20">
        <f>IF(AND(G242&lt;&gt;"",G242&gt;0),IF(PMT($B$8/12,$B$7,-$B$5)&lt;=G242,PMT($B$8/12,$B$7,-$B$5),G242),REPT(,1))</f>
        <v>690.6258688096555</v>
      </c>
      <c r="D243" s="20">
        <f>IF(AND(G242&lt;&gt;"",G242&gt;0),$B$8/12*G242,REPT(,1))</f>
        <v>250.06088902880205</v>
      </c>
      <c r="E243" s="20">
        <f>IF(AND(G242&lt;&gt;"",G242&gt;0),C243-D243,REPT(,1))</f>
        <v>440.5649797808534</v>
      </c>
      <c r="F243" s="21">
        <v>0</v>
      </c>
      <c r="G243" s="20">
        <f>IF(AND(G242&lt;&gt;"",G242&gt;0),IF(C243-G242&lt;0,G242-E243-F243,C243-G242),REPT(,1))</f>
        <v>72304.42091950701</v>
      </c>
    </row>
    <row r="244" spans="1:7" ht="12.75">
      <c r="A244" s="17">
        <f>DATE(YEAR(A243),MONTH(A243)+1,DAY(A243))</f>
        <v>47759</v>
      </c>
      <c r="B244" s="18">
        <f>IF(AND(G243&lt;&gt;"",G243&gt;0),B243+1,REPT(,1))</f>
        <v>231</v>
      </c>
      <c r="C244" s="20">
        <f>IF(AND(G243&lt;&gt;"",G243&gt;0),IF(PMT($B$8/12,$B$7,-$B$5)&lt;=G243,PMT($B$8/12,$B$7,-$B$5),G243),REPT(,1))</f>
        <v>690.6258688096555</v>
      </c>
      <c r="D244" s="20">
        <f>IF(AND(G243&lt;&gt;"",G243&gt;0),$B$8/12*G243,REPT(,1))</f>
        <v>248.54644691080537</v>
      </c>
      <c r="E244" s="20">
        <f>IF(AND(G243&lt;&gt;"",G243&gt;0),C244-D244,REPT(,1))</f>
        <v>442.0794218988501</v>
      </c>
      <c r="F244" s="21">
        <v>0</v>
      </c>
      <c r="G244" s="20">
        <f>IF(AND(G243&lt;&gt;"",G243&gt;0),IF(C244-G243&lt;0,G243-E244-F244,C244-G243),REPT(,1))</f>
        <v>71862.34149760817</v>
      </c>
    </row>
    <row r="245" spans="1:7" ht="12.75">
      <c r="A245" s="17">
        <f>DATE(YEAR(A244),MONTH(A244)+1,DAY(A244))</f>
        <v>47790</v>
      </c>
      <c r="B245" s="18">
        <f>IF(AND(G244&lt;&gt;"",G244&gt;0),B244+1,REPT(,1))</f>
        <v>232</v>
      </c>
      <c r="C245" s="20">
        <f>IF(AND(G244&lt;&gt;"",G244&gt;0),IF(PMT($B$8/12,$B$7,-$B$5)&lt;=G244,PMT($B$8/12,$B$7,-$B$5),G244),REPT(,1))</f>
        <v>690.6258688096555</v>
      </c>
      <c r="D245" s="20">
        <f>IF(AND(G244&lt;&gt;"",G244&gt;0),$B$8/12*G244,REPT(,1))</f>
        <v>247.0267988980281</v>
      </c>
      <c r="E245" s="20">
        <f>IF(AND(G244&lt;&gt;"",G244&gt;0),C245-D245,REPT(,1))</f>
        <v>443.59906991162734</v>
      </c>
      <c r="F245" s="21">
        <v>0</v>
      </c>
      <c r="G245" s="20">
        <f>IF(AND(G244&lt;&gt;"",G244&gt;0),IF(C245-G244&lt;0,G244-E245-F245,C245-G244),REPT(,1))</f>
        <v>71418.74242769655</v>
      </c>
    </row>
    <row r="246" spans="1:7" ht="12.75">
      <c r="A246" s="17">
        <f>DATE(YEAR(A245),MONTH(A245)+1,DAY(A245))</f>
        <v>47820</v>
      </c>
      <c r="B246" s="18">
        <f>IF(AND(G245&lt;&gt;"",G245&gt;0),B245+1,REPT(,1))</f>
        <v>233</v>
      </c>
      <c r="C246" s="20">
        <f>IF(AND(G245&lt;&gt;"",G245&gt;0),IF(PMT($B$8/12,$B$7,-$B$5)&lt;=G245,PMT($B$8/12,$B$7,-$B$5),G245),REPT(,1))</f>
        <v>690.6258688096555</v>
      </c>
      <c r="D246" s="20">
        <f>IF(AND(G245&lt;&gt;"",G245&gt;0),$B$8/12*G245,REPT(,1))</f>
        <v>245.50192709520687</v>
      </c>
      <c r="E246" s="20">
        <f>IF(AND(G245&lt;&gt;"",G245&gt;0),C246-D246,REPT(,1))</f>
        <v>445.1239417144486</v>
      </c>
      <c r="F246" s="21">
        <v>0</v>
      </c>
      <c r="G246" s="20">
        <f>IF(AND(G245&lt;&gt;"",G245&gt;0),IF(C246-G245&lt;0,G245-E246-F246,C246-G245),REPT(,1))</f>
        <v>70973.6184859821</v>
      </c>
    </row>
    <row r="247" spans="1:7" ht="12.75">
      <c r="A247" s="17">
        <f>DATE(YEAR(A246),MONTH(A246)+1,DAY(A246))</f>
        <v>47851</v>
      </c>
      <c r="B247" s="18">
        <f>IF(AND(G246&lt;&gt;"",G246&gt;0),B246+1,REPT(,1))</f>
        <v>234</v>
      </c>
      <c r="C247" s="20">
        <f>IF(AND(G246&lt;&gt;"",G246&gt;0),IF(PMT($B$8/12,$B$7,-$B$5)&lt;=G246,PMT($B$8/12,$B$7,-$B$5),G246),REPT(,1))</f>
        <v>690.6258688096555</v>
      </c>
      <c r="D247" s="20">
        <f>IF(AND(G246&lt;&gt;"",G246&gt;0),$B$8/12*G246,REPT(,1))</f>
        <v>243.97181354556344</v>
      </c>
      <c r="E247" s="20">
        <f>IF(AND(G246&lt;&gt;"",G246&gt;0),C247-D247,REPT(,1))</f>
        <v>446.654055264092</v>
      </c>
      <c r="F247" s="21">
        <v>0</v>
      </c>
      <c r="G247" s="20">
        <f>IF(AND(G246&lt;&gt;"",G246&gt;0),IF(C247-G246&lt;0,G246-E247-F247,C247-G246),REPT(,1))</f>
        <v>70526.964430718</v>
      </c>
    </row>
    <row r="248" spans="1:7" ht="12.75">
      <c r="A248" s="17">
        <f>DATE(YEAR(A247),MONTH(A247)+1,DAY(A247))</f>
        <v>47882</v>
      </c>
      <c r="B248" s="18">
        <f>IF(AND(G247&lt;&gt;"",G247&gt;0),B247+1,REPT(,1))</f>
        <v>235</v>
      </c>
      <c r="C248" s="20">
        <f>IF(AND(G247&lt;&gt;"",G247&gt;0),IF(PMT($B$8/12,$B$7,-$B$5)&lt;=G247,PMT($B$8/12,$B$7,-$B$5),G247),REPT(,1))</f>
        <v>690.6258688096555</v>
      </c>
      <c r="D248" s="20">
        <f>IF(AND(G247&lt;&gt;"",G247&gt;0),$B$8/12*G247,REPT(,1))</f>
        <v>242.43644023059312</v>
      </c>
      <c r="E248" s="20">
        <f>IF(AND(G247&lt;&gt;"",G247&gt;0),C248-D248,REPT(,1))</f>
        <v>448.18942857906234</v>
      </c>
      <c r="F248" s="21">
        <v>0</v>
      </c>
      <c r="G248" s="20">
        <f>IF(AND(G247&lt;&gt;"",G247&gt;0),IF(C248-G247&lt;0,G247-E248-F248,C248-G247),REPT(,1))</f>
        <v>70078.77500213894</v>
      </c>
    </row>
    <row r="249" spans="1:7" ht="12.75">
      <c r="A249" s="17">
        <f>DATE(YEAR(A248),MONTH(A248)+1,DAY(A248))</f>
        <v>47910</v>
      </c>
      <c r="B249" s="18">
        <f>IF(AND(G248&lt;&gt;"",G248&gt;0),B248+1,REPT(,1))</f>
        <v>236</v>
      </c>
      <c r="C249" s="20">
        <f>IF(AND(G248&lt;&gt;"",G248&gt;0),IF(PMT($B$8/12,$B$7,-$B$5)&lt;=G248,PMT($B$8/12,$B$7,-$B$5),G248),REPT(,1))</f>
        <v>690.6258688096555</v>
      </c>
      <c r="D249" s="20">
        <f>IF(AND(G248&lt;&gt;"",G248&gt;0),$B$8/12*G248,REPT(,1))</f>
        <v>240.89578906985258</v>
      </c>
      <c r="E249" s="20">
        <f>IF(AND(G248&lt;&gt;"",G248&gt;0),C249-D249,REPT(,1))</f>
        <v>449.7300797398029</v>
      </c>
      <c r="F249" s="21">
        <v>0</v>
      </c>
      <c r="G249" s="20">
        <f>IF(AND(G248&lt;&gt;"",G248&gt;0),IF(C249-G248&lt;0,G248-E249-F249,C249-G248),REPT(,1))</f>
        <v>69629.04492239913</v>
      </c>
    </row>
    <row r="250" spans="1:7" ht="12.75">
      <c r="A250" s="17">
        <f>DATE(YEAR(A249),MONTH(A249)+1,DAY(A249))</f>
        <v>47941</v>
      </c>
      <c r="B250" s="18">
        <f>IF(AND(G249&lt;&gt;"",G249&gt;0),B249+1,REPT(,1))</f>
        <v>237</v>
      </c>
      <c r="C250" s="20">
        <f>IF(AND(G249&lt;&gt;"",G249&gt;0),IF(PMT($B$8/12,$B$7,-$B$5)&lt;=G249,PMT($B$8/12,$B$7,-$B$5),G249),REPT(,1))</f>
        <v>690.6258688096555</v>
      </c>
      <c r="D250" s="20">
        <f>IF(AND(G249&lt;&gt;"",G249&gt;0),$B$8/12*G249,REPT(,1))</f>
        <v>239.34984192074702</v>
      </c>
      <c r="E250" s="20">
        <f>IF(AND(G249&lt;&gt;"",G249&gt;0),C250-D250,REPT(,1))</f>
        <v>451.2760268889084</v>
      </c>
      <c r="F250" s="21">
        <v>0</v>
      </c>
      <c r="G250" s="20">
        <f>IF(AND(G249&lt;&gt;"",G249&gt;0),IF(C250-G249&lt;0,G249-E250-F250,C250-G249),REPT(,1))</f>
        <v>69177.76889551022</v>
      </c>
    </row>
    <row r="251" spans="1:7" ht="12.75">
      <c r="A251" s="17">
        <f>DATE(YEAR(A250),MONTH(A250)+1,DAY(A250))</f>
        <v>47971</v>
      </c>
      <c r="B251" s="18">
        <f>IF(AND(G250&lt;&gt;"",G250&gt;0),B250+1,REPT(,1))</f>
        <v>238</v>
      </c>
      <c r="C251" s="20">
        <f>IF(AND(G250&lt;&gt;"",G250&gt;0),IF(PMT($B$8/12,$B$7,-$B$5)&lt;=G250,PMT($B$8/12,$B$7,-$B$5),G250),REPT(,1))</f>
        <v>690.6258688096555</v>
      </c>
      <c r="D251" s="20">
        <f>IF(AND(G250&lt;&gt;"",G250&gt;0),$B$8/12*G250,REPT(,1))</f>
        <v>237.79858057831638</v>
      </c>
      <c r="E251" s="20">
        <f>IF(AND(G250&lt;&gt;"",G250&gt;0),C251-D251,REPT(,1))</f>
        <v>452.8272882313391</v>
      </c>
      <c r="F251" s="21">
        <v>0</v>
      </c>
      <c r="G251" s="20">
        <f>IF(AND(G250&lt;&gt;"",G250&gt;0),IF(C251-G250&lt;0,G250-E251-F251,C251-G250),REPT(,1))</f>
        <v>68724.94160727889</v>
      </c>
    </row>
    <row r="252" spans="1:7" ht="12.75">
      <c r="A252" s="17">
        <f>DATE(YEAR(A251),MONTH(A251)+1,DAY(A251))</f>
        <v>48002</v>
      </c>
      <c r="B252" s="18">
        <f>IF(AND(G251&lt;&gt;"",G251&gt;0),B251+1,REPT(,1))</f>
        <v>239</v>
      </c>
      <c r="C252" s="20">
        <f>IF(AND(G251&lt;&gt;"",G251&gt;0),IF(PMT($B$8/12,$B$7,-$B$5)&lt;=G251,PMT($B$8/12,$B$7,-$B$5),G251),REPT(,1))</f>
        <v>690.6258688096555</v>
      </c>
      <c r="D252" s="20">
        <f>IF(AND(G251&lt;&gt;"",G251&gt;0),$B$8/12*G251,REPT(,1))</f>
        <v>236.2419867750212</v>
      </c>
      <c r="E252" s="20">
        <f>IF(AND(G251&lt;&gt;"",G251&gt;0),C252-D252,REPT(,1))</f>
        <v>454.38388203463427</v>
      </c>
      <c r="F252" s="21">
        <v>0</v>
      </c>
      <c r="G252" s="20">
        <f>IF(AND(G251&lt;&gt;"",G251&gt;0),IF(C252-G251&lt;0,G251-E252-F252,C252-G251),REPT(,1))</f>
        <v>68270.55772524426</v>
      </c>
    </row>
    <row r="253" spans="1:7" ht="12.75">
      <c r="A253" s="17">
        <f>DATE(YEAR(A252),MONTH(A252)+1,DAY(A252))</f>
        <v>48032</v>
      </c>
      <c r="B253" s="18">
        <f>IF(AND(G252&lt;&gt;"",G252&gt;0),B252+1,REPT(,1))</f>
        <v>240</v>
      </c>
      <c r="C253" s="20">
        <f>IF(AND(G252&lt;&gt;"",G252&gt;0),IF(PMT($B$8/12,$B$7,-$B$5)&lt;=G252,PMT($B$8/12,$B$7,-$B$5),G252),REPT(,1))</f>
        <v>690.6258688096555</v>
      </c>
      <c r="D253" s="20">
        <f>IF(AND(G252&lt;&gt;"",G252&gt;0),$B$8/12*G252,REPT(,1))</f>
        <v>234.68004218052715</v>
      </c>
      <c r="E253" s="20">
        <f>IF(AND(G252&lt;&gt;"",G252&gt;0),C253-D253,REPT(,1))</f>
        <v>455.9458266291283</v>
      </c>
      <c r="F253" s="21">
        <v>0</v>
      </c>
      <c r="G253" s="20">
        <f>IF(AND(G252&lt;&gt;"",G252&gt;0),IF(C253-G252&lt;0,G252-E253-F253,C253-G252),REPT(,1))</f>
        <v>67814.61189861513</v>
      </c>
    </row>
    <row r="254" spans="1:7" ht="12.75">
      <c r="A254" s="17">
        <f>DATE(YEAR(A253),MONTH(A253)+1,DAY(A253))</f>
        <v>48063</v>
      </c>
      <c r="B254" s="18">
        <f>IF(AND(G253&lt;&gt;"",G253&gt;0),B253+1,REPT(,1))</f>
        <v>241</v>
      </c>
      <c r="C254" s="20">
        <f>IF(AND(G253&lt;&gt;"",G253&gt;0),IF(PMT($B$8/12,$B$7,-$B$5)&lt;=G253,PMT($B$8/12,$B$7,-$B$5),G253),REPT(,1))</f>
        <v>690.6258688096555</v>
      </c>
      <c r="D254" s="20">
        <f>IF(AND(G253&lt;&gt;"",G253&gt;0),$B$8/12*G253,REPT(,1))</f>
        <v>233.1127284014895</v>
      </c>
      <c r="E254" s="20">
        <f>IF(AND(G253&lt;&gt;"",G253&gt;0),C254-D254,REPT(,1))</f>
        <v>457.51314040816595</v>
      </c>
      <c r="F254" s="21">
        <v>0</v>
      </c>
      <c r="G254" s="20">
        <f>IF(AND(G253&lt;&gt;"",G253&gt;0),IF(C254-G253&lt;0,G253-E254-F254,C254-G253),REPT(,1))</f>
        <v>67357.09875820696</v>
      </c>
    </row>
    <row r="255" spans="1:7" ht="12.75">
      <c r="A255" s="17">
        <f>DATE(YEAR(A254),MONTH(A254)+1,DAY(A254))</f>
        <v>48094</v>
      </c>
      <c r="B255" s="18">
        <f>IF(AND(G254&lt;&gt;"",G254&gt;0),B254+1,REPT(,1))</f>
        <v>242</v>
      </c>
      <c r="C255" s="20">
        <f>IF(AND(G254&lt;&gt;"",G254&gt;0),IF(PMT($B$8/12,$B$7,-$B$5)&lt;=G254,PMT($B$8/12,$B$7,-$B$5),G254),REPT(,1))</f>
        <v>690.6258688096555</v>
      </c>
      <c r="D255" s="20">
        <f>IF(AND(G254&lt;&gt;"",G254&gt;0),$B$8/12*G254,REPT(,1))</f>
        <v>231.54002698133644</v>
      </c>
      <c r="E255" s="20">
        <f>IF(AND(G254&lt;&gt;"",G254&gt;0),C255-D255,REPT(,1))</f>
        <v>459.085841828319</v>
      </c>
      <c r="F255" s="21">
        <v>0</v>
      </c>
      <c r="G255" s="20">
        <f>IF(AND(G254&lt;&gt;"",G254&gt;0),IF(C255-G254&lt;0,G254-E255-F255,C255-G254),REPT(,1))</f>
        <v>66898.01291637865</v>
      </c>
    </row>
    <row r="256" spans="1:7" ht="12.75">
      <c r="A256" s="17">
        <f>DATE(YEAR(A255),MONTH(A255)+1,DAY(A255))</f>
        <v>48124</v>
      </c>
      <c r="B256" s="18">
        <f>IF(AND(G255&lt;&gt;"",G255&gt;0),B255+1,REPT(,1))</f>
        <v>243</v>
      </c>
      <c r="C256" s="20">
        <f>IF(AND(G255&lt;&gt;"",G255&gt;0),IF(PMT($B$8/12,$B$7,-$B$5)&lt;=G255,PMT($B$8/12,$B$7,-$B$5),G255),REPT(,1))</f>
        <v>690.6258688096555</v>
      </c>
      <c r="D256" s="20">
        <f>IF(AND(G255&lt;&gt;"",G255&gt;0),$B$8/12*G255,REPT(,1))</f>
        <v>229.9619194000516</v>
      </c>
      <c r="E256" s="20">
        <f>IF(AND(G255&lt;&gt;"",G255&gt;0),C256-D256,REPT(,1))</f>
        <v>460.66394940960384</v>
      </c>
      <c r="F256" s="21">
        <v>0</v>
      </c>
      <c r="G256" s="20">
        <f>IF(AND(G255&lt;&gt;"",G255&gt;0),IF(C256-G255&lt;0,G255-E256-F256,C256-G255),REPT(,1))</f>
        <v>66437.34896696905</v>
      </c>
    </row>
    <row r="257" spans="1:7" ht="12.75">
      <c r="A257" s="17">
        <f>DATE(YEAR(A256),MONTH(A256)+1,DAY(A256))</f>
        <v>48155</v>
      </c>
      <c r="B257" s="18">
        <f>IF(AND(G256&lt;&gt;"",G256&gt;0),B256+1,REPT(,1))</f>
        <v>244</v>
      </c>
      <c r="C257" s="20">
        <f>IF(AND(G256&lt;&gt;"",G256&gt;0),IF(PMT($B$8/12,$B$7,-$B$5)&lt;=G256,PMT($B$8/12,$B$7,-$B$5),G256),REPT(,1))</f>
        <v>690.6258688096555</v>
      </c>
      <c r="D257" s="20">
        <f>IF(AND(G256&lt;&gt;"",G256&gt;0),$B$8/12*G256,REPT(,1))</f>
        <v>228.3783870739561</v>
      </c>
      <c r="E257" s="20">
        <f>IF(AND(G256&lt;&gt;"",G256&gt;0),C257-D257,REPT(,1))</f>
        <v>462.24748173569935</v>
      </c>
      <c r="F257" s="21">
        <v>0</v>
      </c>
      <c r="G257" s="20">
        <f>IF(AND(G256&lt;&gt;"",G256&gt;0),IF(C257-G256&lt;0,G256-E257-F257,C257-G256),REPT(,1))</f>
        <v>65975.10148523335</v>
      </c>
    </row>
    <row r="258" spans="1:7" ht="12.75">
      <c r="A258" s="17">
        <f>DATE(YEAR(A257),MONTH(A257)+1,DAY(A257))</f>
        <v>48185</v>
      </c>
      <c r="B258" s="18">
        <f>IF(AND(G257&lt;&gt;"",G257&gt;0),B257+1,REPT(,1))</f>
        <v>245</v>
      </c>
      <c r="C258" s="20">
        <f>IF(AND(G257&lt;&gt;"",G257&gt;0),IF(PMT($B$8/12,$B$7,-$B$5)&lt;=G257,PMT($B$8/12,$B$7,-$B$5),G257),REPT(,1))</f>
        <v>690.6258688096555</v>
      </c>
      <c r="D258" s="20">
        <f>IF(AND(G257&lt;&gt;"",G257&gt;0),$B$8/12*G257,REPT(,1))</f>
        <v>226.78941135548962</v>
      </c>
      <c r="E258" s="20">
        <f>IF(AND(G257&lt;&gt;"",G257&gt;0),C258-D258,REPT(,1))</f>
        <v>463.83645745416584</v>
      </c>
      <c r="F258" s="21">
        <v>0</v>
      </c>
      <c r="G258" s="20">
        <f>IF(AND(G257&lt;&gt;"",G257&gt;0),IF(C258-G257&lt;0,G257-E258-F258,C258-G257),REPT(,1))</f>
        <v>65511.26502777918</v>
      </c>
    </row>
    <row r="259" spans="1:7" ht="12.75">
      <c r="A259" s="17">
        <f>DATE(YEAR(A258),MONTH(A258)+1,DAY(A258))</f>
        <v>48216</v>
      </c>
      <c r="B259" s="18">
        <f>IF(AND(G258&lt;&gt;"",G258&gt;0),B258+1,REPT(,1))</f>
        <v>246</v>
      </c>
      <c r="C259" s="20">
        <f>IF(AND(G258&lt;&gt;"",G258&gt;0),IF(PMT($B$8/12,$B$7,-$B$5)&lt;=G258,PMT($B$8/12,$B$7,-$B$5),G258),REPT(,1))</f>
        <v>690.6258688096555</v>
      </c>
      <c r="D259" s="20">
        <f>IF(AND(G258&lt;&gt;"",G258&gt;0),$B$8/12*G258,REPT(,1))</f>
        <v>225.19497353299096</v>
      </c>
      <c r="E259" s="20">
        <f>IF(AND(G258&lt;&gt;"",G258&gt;0),C259-D259,REPT(,1))</f>
        <v>465.4308952766645</v>
      </c>
      <c r="F259" s="21">
        <v>0</v>
      </c>
      <c r="G259" s="20">
        <f>IF(AND(G258&lt;&gt;"",G258&gt;0),IF(C259-G258&lt;0,G258-E259-F259,C259-G258),REPT(,1))</f>
        <v>65045.83413250252</v>
      </c>
    </row>
    <row r="260" spans="1:7" ht="12.75">
      <c r="A260" s="17">
        <f>DATE(YEAR(A259),MONTH(A259)+1,DAY(A259))</f>
        <v>48247</v>
      </c>
      <c r="B260" s="18">
        <f>IF(AND(G259&lt;&gt;"",G259&gt;0),B259+1,REPT(,1))</f>
        <v>247</v>
      </c>
      <c r="C260" s="20">
        <f>IF(AND(G259&lt;&gt;"",G259&gt;0),IF(PMT($B$8/12,$B$7,-$B$5)&lt;=G259,PMT($B$8/12,$B$7,-$B$5),G259),REPT(,1))</f>
        <v>690.6258688096555</v>
      </c>
      <c r="D260" s="20">
        <f>IF(AND(G259&lt;&gt;"",G259&gt;0),$B$8/12*G259,REPT(,1))</f>
        <v>223.5950548304774</v>
      </c>
      <c r="E260" s="20">
        <f>IF(AND(G259&lt;&gt;"",G259&gt;0),C260-D260,REPT(,1))</f>
        <v>467.03081397917805</v>
      </c>
      <c r="F260" s="21">
        <v>0</v>
      </c>
      <c r="G260" s="20">
        <f>IF(AND(G259&lt;&gt;"",G259&gt;0),IF(C260-G259&lt;0,G259-E260-F260,C260-G259),REPT(,1))</f>
        <v>64578.803318523336</v>
      </c>
    </row>
    <row r="261" spans="1:7" ht="12.75">
      <c r="A261" s="17">
        <f>DATE(YEAR(A260),MONTH(A260)+1,DAY(A260))</f>
        <v>48276</v>
      </c>
      <c r="B261" s="18">
        <f>IF(AND(G260&lt;&gt;"",G260&gt;0),B260+1,REPT(,1))</f>
        <v>248</v>
      </c>
      <c r="C261" s="20">
        <f>IF(AND(G260&lt;&gt;"",G260&gt;0),IF(PMT($B$8/12,$B$7,-$B$5)&lt;=G260,PMT($B$8/12,$B$7,-$B$5),G260),REPT(,1))</f>
        <v>690.6258688096555</v>
      </c>
      <c r="D261" s="20">
        <f>IF(AND(G260&lt;&gt;"",G260&gt;0),$B$8/12*G260,REPT(,1))</f>
        <v>221.98963640742397</v>
      </c>
      <c r="E261" s="20">
        <f>IF(AND(G260&lt;&gt;"",G260&gt;0),C261-D261,REPT(,1))</f>
        <v>468.6362324022315</v>
      </c>
      <c r="F261" s="21">
        <v>0</v>
      </c>
      <c r="G261" s="20">
        <f>IF(AND(G260&lt;&gt;"",G260&gt;0),IF(C261-G260&lt;0,G260-E261-F261,C261-G260),REPT(,1))</f>
        <v>64110.1670861211</v>
      </c>
    </row>
    <row r="262" spans="1:7" ht="12.75">
      <c r="A262" s="17">
        <f>DATE(YEAR(A261),MONTH(A261)+1,DAY(A261))</f>
        <v>48307</v>
      </c>
      <c r="B262" s="18">
        <f>IF(AND(G261&lt;&gt;"",G261&gt;0),B261+1,REPT(,1))</f>
        <v>249</v>
      </c>
      <c r="C262" s="20">
        <f>IF(AND(G261&lt;&gt;"",G261&gt;0),IF(PMT($B$8/12,$B$7,-$B$5)&lt;=G261,PMT($B$8/12,$B$7,-$B$5),G261),REPT(,1))</f>
        <v>690.6258688096555</v>
      </c>
      <c r="D262" s="20">
        <f>IF(AND(G261&lt;&gt;"",G261&gt;0),$B$8/12*G261,REPT(,1))</f>
        <v>220.3786993585413</v>
      </c>
      <c r="E262" s="20">
        <f>IF(AND(G261&lt;&gt;"",G261&gt;0),C262-D262,REPT(,1))</f>
        <v>470.24716945111413</v>
      </c>
      <c r="F262" s="21">
        <v>0</v>
      </c>
      <c r="G262" s="20">
        <f>IF(AND(G261&lt;&gt;"",G261&gt;0),IF(C262-G261&lt;0,G261-E262-F262,C262-G261),REPT(,1))</f>
        <v>63639.91991666999</v>
      </c>
    </row>
    <row r="263" spans="1:7" ht="12.75">
      <c r="A263" s="17">
        <f>DATE(YEAR(A262),MONTH(A262)+1,DAY(A262))</f>
        <v>48337</v>
      </c>
      <c r="B263" s="18">
        <f>IF(AND(G262&lt;&gt;"",G262&gt;0),B262+1,REPT(,1))</f>
        <v>250</v>
      </c>
      <c r="C263" s="20">
        <f>IF(AND(G262&lt;&gt;"",G262&gt;0),IF(PMT($B$8/12,$B$7,-$B$5)&lt;=G262,PMT($B$8/12,$B$7,-$B$5),G262),REPT(,1))</f>
        <v>690.6258688096555</v>
      </c>
      <c r="D263" s="20">
        <f>IF(AND(G262&lt;&gt;"",G262&gt;0),$B$8/12*G262,REPT(,1))</f>
        <v>218.76222471355308</v>
      </c>
      <c r="E263" s="20">
        <f>IF(AND(G262&lt;&gt;"",G262&gt;0),C263-D263,REPT(,1))</f>
        <v>471.86364409610235</v>
      </c>
      <c r="F263" s="21">
        <v>0</v>
      </c>
      <c r="G263" s="20">
        <f>IF(AND(G262&lt;&gt;"",G262&gt;0),IF(C263-G262&lt;0,G262-E263-F263,C263-G262),REPT(,1))</f>
        <v>63168.056272573886</v>
      </c>
    </row>
    <row r="264" spans="1:7" ht="12.75">
      <c r="A264" s="17">
        <f>DATE(YEAR(A263),MONTH(A263)+1,DAY(A263))</f>
        <v>48368</v>
      </c>
      <c r="B264" s="18">
        <f>IF(AND(G263&lt;&gt;"",G263&gt;0),B263+1,REPT(,1))</f>
        <v>251</v>
      </c>
      <c r="C264" s="20">
        <f>IF(AND(G263&lt;&gt;"",G263&gt;0),IF(PMT($B$8/12,$B$7,-$B$5)&lt;=G263,PMT($B$8/12,$B$7,-$B$5),G263),REPT(,1))</f>
        <v>690.6258688096555</v>
      </c>
      <c r="D264" s="20">
        <f>IF(AND(G263&lt;&gt;"",G263&gt;0),$B$8/12*G263,REPT(,1))</f>
        <v>217.14019343697274</v>
      </c>
      <c r="E264" s="20">
        <f>IF(AND(G263&lt;&gt;"",G263&gt;0),C264-D264,REPT(,1))</f>
        <v>473.48567537268275</v>
      </c>
      <c r="F264" s="21">
        <v>0</v>
      </c>
      <c r="G264" s="20">
        <f>IF(AND(G263&lt;&gt;"",G263&gt;0),IF(C264-G263&lt;0,G263-E264-F264,C264-G263),REPT(,1))</f>
        <v>62694.5705972012</v>
      </c>
    </row>
    <row r="265" spans="1:7" ht="12.75">
      <c r="A265" s="17">
        <f>DATE(YEAR(A264),MONTH(A264)+1,DAY(A264))</f>
        <v>48398</v>
      </c>
      <c r="B265" s="18">
        <f>IF(AND(G264&lt;&gt;"",G264&gt;0),B264+1,REPT(,1))</f>
        <v>252</v>
      </c>
      <c r="C265" s="20">
        <f>IF(AND(G264&lt;&gt;"",G264&gt;0),IF(PMT($B$8/12,$B$7,-$B$5)&lt;=G264,PMT($B$8/12,$B$7,-$B$5),G264),REPT(,1))</f>
        <v>690.6258688096555</v>
      </c>
      <c r="D265" s="20">
        <f>IF(AND(G264&lt;&gt;"",G264&gt;0),$B$8/12*G264,REPT(,1))</f>
        <v>215.5125864278791</v>
      </c>
      <c r="E265" s="20">
        <f>IF(AND(G264&lt;&gt;"",G264&gt;0),C265-D265,REPT(,1))</f>
        <v>475.11328238177634</v>
      </c>
      <c r="F265" s="21">
        <v>0</v>
      </c>
      <c r="G265" s="20">
        <f>IF(AND(G264&lt;&gt;"",G264&gt;0),IF(C265-G264&lt;0,G264-E265-F265,C265-G264),REPT(,1))</f>
        <v>62219.457314819425</v>
      </c>
    </row>
    <row r="266" spans="1:7" ht="12.75">
      <c r="A266" s="17">
        <f>DATE(YEAR(A265),MONTH(A265)+1,DAY(A265))</f>
        <v>48429</v>
      </c>
      <c r="B266" s="18">
        <f>IF(AND(G265&lt;&gt;"",G265&gt;0),B265+1,REPT(,1))</f>
        <v>253</v>
      </c>
      <c r="C266" s="20">
        <f>IF(AND(G265&lt;&gt;"",G265&gt;0),IF(PMT($B$8/12,$B$7,-$B$5)&lt;=G265,PMT($B$8/12,$B$7,-$B$5),G265),REPT(,1))</f>
        <v>690.6258688096555</v>
      </c>
      <c r="D266" s="20">
        <f>IF(AND(G265&lt;&gt;"",G265&gt;0),$B$8/12*G265,REPT(,1))</f>
        <v>213.87938451969177</v>
      </c>
      <c r="E266" s="20">
        <f>IF(AND(G265&lt;&gt;"",G265&gt;0),C266-D266,REPT(,1))</f>
        <v>476.7464842899637</v>
      </c>
      <c r="F266" s="21">
        <v>0</v>
      </c>
      <c r="G266" s="20">
        <f>IF(AND(G265&lt;&gt;"",G265&gt;0),IF(C266-G265&lt;0,G265-E266-F266,C266-G265),REPT(,1))</f>
        <v>61742.71083052946</v>
      </c>
    </row>
    <row r="267" spans="1:7" ht="12.75">
      <c r="A267" s="17">
        <f>DATE(YEAR(A266),MONTH(A266)+1,DAY(A266))</f>
        <v>48460</v>
      </c>
      <c r="B267" s="18">
        <f>IF(AND(G266&lt;&gt;"",G266&gt;0),B266+1,REPT(,1))</f>
        <v>254</v>
      </c>
      <c r="C267" s="20">
        <f>IF(AND(G266&lt;&gt;"",G266&gt;0),IF(PMT($B$8/12,$B$7,-$B$5)&lt;=G266,PMT($B$8/12,$B$7,-$B$5),G266),REPT(,1))</f>
        <v>690.6258688096555</v>
      </c>
      <c r="D267" s="20">
        <f>IF(AND(G266&lt;&gt;"",G266&gt;0),$B$8/12*G266,REPT(,1))</f>
        <v>212.240568479945</v>
      </c>
      <c r="E267" s="20">
        <f>IF(AND(G266&lt;&gt;"",G266&gt;0),C267-D267,REPT(,1))</f>
        <v>478.38530032971045</v>
      </c>
      <c r="F267" s="21">
        <v>0</v>
      </c>
      <c r="G267" s="20">
        <f>IF(AND(G266&lt;&gt;"",G266&gt;0),IF(C267-G266&lt;0,G266-E267-F267,C267-G266),REPT(,1))</f>
        <v>61264.32553019975</v>
      </c>
    </row>
    <row r="268" spans="1:7" ht="12.75">
      <c r="A268" s="17">
        <f>DATE(YEAR(A267),MONTH(A267)+1,DAY(A267))</f>
        <v>48490</v>
      </c>
      <c r="B268" s="18">
        <f>IF(AND(G267&lt;&gt;"",G267&gt;0),B267+1,REPT(,1))</f>
        <v>255</v>
      </c>
      <c r="C268" s="20">
        <f>IF(AND(G267&lt;&gt;"",G267&gt;0),IF(PMT($B$8/12,$B$7,-$B$5)&lt;=G267,PMT($B$8/12,$B$7,-$B$5),G267),REPT(,1))</f>
        <v>690.6258688096555</v>
      </c>
      <c r="D268" s="20">
        <f>IF(AND(G267&lt;&gt;"",G267&gt;0),$B$8/12*G267,REPT(,1))</f>
        <v>210.59611901006164</v>
      </c>
      <c r="E268" s="20">
        <f>IF(AND(G267&lt;&gt;"",G267&gt;0),C268-D268,REPT(,1))</f>
        <v>480.0297497995938</v>
      </c>
      <c r="F268" s="21">
        <v>0</v>
      </c>
      <c r="G268" s="20">
        <f>IF(AND(G267&lt;&gt;"",G267&gt;0),IF(C268-G267&lt;0,G267-E268-F268,C268-G267),REPT(,1))</f>
        <v>60784.295780400156</v>
      </c>
    </row>
    <row r="269" spans="1:7" ht="12.75">
      <c r="A269" s="17">
        <f>DATE(YEAR(A268),MONTH(A268)+1,DAY(A268))</f>
        <v>48521</v>
      </c>
      <c r="B269" s="18">
        <f>IF(AND(G268&lt;&gt;"",G268&gt;0),B268+1,REPT(,1))</f>
        <v>256</v>
      </c>
      <c r="C269" s="20">
        <f>IF(AND(G268&lt;&gt;"",G268&gt;0),IF(PMT($B$8/12,$B$7,-$B$5)&lt;=G268,PMT($B$8/12,$B$7,-$B$5),G268),REPT(,1))</f>
        <v>690.6258688096555</v>
      </c>
      <c r="D269" s="20">
        <f>IF(AND(G268&lt;&gt;"",G268&gt;0),$B$8/12*G268,REPT(,1))</f>
        <v>208.94601674512555</v>
      </c>
      <c r="E269" s="20">
        <f>IF(AND(G268&lt;&gt;"",G268&gt;0),C269-D269,REPT(,1))</f>
        <v>481.6798520645299</v>
      </c>
      <c r="F269" s="21">
        <v>0</v>
      </c>
      <c r="G269" s="20">
        <f>IF(AND(G268&lt;&gt;"",G268&gt;0),IF(C269-G268&lt;0,G268-E269-F269,C269-G268),REPT(,1))</f>
        <v>60302.615928335625</v>
      </c>
    </row>
    <row r="270" spans="1:7" ht="12.75">
      <c r="A270" s="17">
        <f>DATE(YEAR(A269),MONTH(A269)+1,DAY(A269))</f>
        <v>48551</v>
      </c>
      <c r="B270" s="18">
        <f>IF(AND(G269&lt;&gt;"",G269&gt;0),B269+1,REPT(,1))</f>
        <v>257</v>
      </c>
      <c r="C270" s="20">
        <f>IF(AND(G269&lt;&gt;"",G269&gt;0),IF(PMT($B$8/12,$B$7,-$B$5)&lt;=G269,PMT($B$8/12,$B$7,-$B$5),G269),REPT(,1))</f>
        <v>690.6258688096555</v>
      </c>
      <c r="D270" s="20">
        <f>IF(AND(G269&lt;&gt;"",G269&gt;0),$B$8/12*G269,REPT(,1))</f>
        <v>207.2902422536537</v>
      </c>
      <c r="E270" s="20">
        <f>IF(AND(G269&lt;&gt;"",G269&gt;0),C270-D270,REPT(,1))</f>
        <v>483.3356265560018</v>
      </c>
      <c r="F270" s="21">
        <v>0</v>
      </c>
      <c r="G270" s="20">
        <f>IF(AND(G269&lt;&gt;"",G269&gt;0),IF(C270-G269&lt;0,G269-E270-F270,C270-G269),REPT(,1))</f>
        <v>59819.280301779625</v>
      </c>
    </row>
    <row r="271" spans="1:7" ht="12.75">
      <c r="A271" s="17">
        <f>DATE(YEAR(A270),MONTH(A270)+1,DAY(A270))</f>
        <v>48582</v>
      </c>
      <c r="B271" s="18">
        <f>IF(AND(G270&lt;&gt;"",G270&gt;0),B270+1,REPT(,1))</f>
        <v>258</v>
      </c>
      <c r="C271" s="20">
        <f>IF(AND(G270&lt;&gt;"",G270&gt;0),IF(PMT($B$8/12,$B$7,-$B$5)&lt;=G270,PMT($B$8/12,$B$7,-$B$5),G270),REPT(,1))</f>
        <v>690.6258688096555</v>
      </c>
      <c r="D271" s="20">
        <f>IF(AND(G270&lt;&gt;"",G270&gt;0),$B$8/12*G270,REPT(,1))</f>
        <v>205.62877603736746</v>
      </c>
      <c r="E271" s="20">
        <f>IF(AND(G270&lt;&gt;"",G270&gt;0),C271-D271,REPT(,1))</f>
        <v>484.997092772288</v>
      </c>
      <c r="F271" s="21">
        <v>0</v>
      </c>
      <c r="G271" s="20">
        <f>IF(AND(G270&lt;&gt;"",G270&gt;0),IF(C271-G270&lt;0,G270-E271-F271,C271-G270),REPT(,1))</f>
        <v>59334.283209007335</v>
      </c>
    </row>
    <row r="272" spans="1:7" ht="12.75">
      <c r="A272" s="17">
        <f>DATE(YEAR(A271),MONTH(A271)+1,DAY(A271))</f>
        <v>48613</v>
      </c>
      <c r="B272" s="18">
        <f>IF(AND(G271&lt;&gt;"",G271&gt;0),B271+1,REPT(,1))</f>
        <v>259</v>
      </c>
      <c r="C272" s="20">
        <f>IF(AND(G271&lt;&gt;"",G271&gt;0),IF(PMT($B$8/12,$B$7,-$B$5)&lt;=G271,PMT($B$8/12,$B$7,-$B$5),G271),REPT(,1))</f>
        <v>690.6258688096555</v>
      </c>
      <c r="D272" s="20">
        <f>IF(AND(G271&lt;&gt;"",G271&gt;0),$B$8/12*G271,REPT(,1))</f>
        <v>203.9615985309627</v>
      </c>
      <c r="E272" s="20">
        <f>IF(AND(G271&lt;&gt;"",G271&gt;0),C272-D272,REPT(,1))</f>
        <v>486.66427027869275</v>
      </c>
      <c r="F272" s="21">
        <v>0</v>
      </c>
      <c r="G272" s="20">
        <f>IF(AND(G271&lt;&gt;"",G271&gt;0),IF(C272-G271&lt;0,G271-E272-F272,C272-G271),REPT(,1))</f>
        <v>58847.61893872864</v>
      </c>
    </row>
    <row r="273" spans="1:7" ht="12.75">
      <c r="A273" s="17">
        <f>DATE(YEAR(A272),MONTH(A272)+1,DAY(A272))</f>
        <v>48641</v>
      </c>
      <c r="B273" s="18">
        <f>IF(AND(G272&lt;&gt;"",G272&gt;0),B272+1,REPT(,1))</f>
        <v>260</v>
      </c>
      <c r="C273" s="20">
        <f>IF(AND(G272&lt;&gt;"",G272&gt;0),IF(PMT($B$8/12,$B$7,-$B$5)&lt;=G272,PMT($B$8/12,$B$7,-$B$5),G272),REPT(,1))</f>
        <v>690.6258688096555</v>
      </c>
      <c r="D273" s="20">
        <f>IF(AND(G272&lt;&gt;"",G272&gt;0),$B$8/12*G272,REPT(,1))</f>
        <v>202.28869010187972</v>
      </c>
      <c r="E273" s="20">
        <f>IF(AND(G272&lt;&gt;"",G272&gt;0),C273-D273,REPT(,1))</f>
        <v>488.3371787077757</v>
      </c>
      <c r="F273" s="21">
        <v>0</v>
      </c>
      <c r="G273" s="20">
        <f>IF(AND(G272&lt;&gt;"",G272&gt;0),IF(C273-G272&lt;0,G272-E273-F273,C273-G272),REPT(,1))</f>
        <v>58359.281760020865</v>
      </c>
    </row>
    <row r="274" spans="1:7" ht="12.75">
      <c r="A274" s="17">
        <f>DATE(YEAR(A273),MONTH(A273)+1,DAY(A273))</f>
        <v>48672</v>
      </c>
      <c r="B274" s="18">
        <f>IF(AND(G273&lt;&gt;"",G273&gt;0),B273+1,REPT(,1))</f>
        <v>261</v>
      </c>
      <c r="C274" s="20">
        <f>IF(AND(G273&lt;&gt;"",G273&gt;0),IF(PMT($B$8/12,$B$7,-$B$5)&lt;=G273,PMT($B$8/12,$B$7,-$B$5),G273),REPT(,1))</f>
        <v>690.6258688096555</v>
      </c>
      <c r="D274" s="20">
        <f>IF(AND(G273&lt;&gt;"",G273&gt;0),$B$8/12*G273,REPT(,1))</f>
        <v>200.61003105007174</v>
      </c>
      <c r="E274" s="20">
        <f>IF(AND(G273&lt;&gt;"",G273&gt;0),C274-D274,REPT(,1))</f>
        <v>490.01583775958375</v>
      </c>
      <c r="F274" s="21">
        <v>0</v>
      </c>
      <c r="G274" s="20">
        <f>IF(AND(G273&lt;&gt;"",G273&gt;0),IF(C274-G273&lt;0,G273-E274-F274,C274-G273),REPT(,1))</f>
        <v>57869.26592226128</v>
      </c>
    </row>
    <row r="275" spans="1:7" ht="12.75">
      <c r="A275" s="17">
        <f>DATE(YEAR(A274),MONTH(A274)+1,DAY(A274))</f>
        <v>48702</v>
      </c>
      <c r="B275" s="18">
        <f>IF(AND(G274&lt;&gt;"",G274&gt;0),B274+1,REPT(,1))</f>
        <v>262</v>
      </c>
      <c r="C275" s="20">
        <f>IF(AND(G274&lt;&gt;"",G274&gt;0),IF(PMT($B$8/12,$B$7,-$B$5)&lt;=G274,PMT($B$8/12,$B$7,-$B$5),G274),REPT(,1))</f>
        <v>690.6258688096555</v>
      </c>
      <c r="D275" s="20">
        <f>IF(AND(G274&lt;&gt;"",G274&gt;0),$B$8/12*G274,REPT(,1))</f>
        <v>198.92560160777313</v>
      </c>
      <c r="E275" s="20">
        <f>IF(AND(G274&lt;&gt;"",G274&gt;0),C275-D275,REPT(,1))</f>
        <v>491.7002672018823</v>
      </c>
      <c r="F275" s="21">
        <v>0</v>
      </c>
      <c r="G275" s="20">
        <f>IF(AND(G274&lt;&gt;"",G274&gt;0),IF(C275-G274&lt;0,G274-E275-F275,C275-G274),REPT(,1))</f>
        <v>57377.5656550594</v>
      </c>
    </row>
    <row r="276" spans="1:7" ht="12.75">
      <c r="A276" s="17">
        <f>DATE(YEAR(A275),MONTH(A275)+1,DAY(A275))</f>
        <v>48733</v>
      </c>
      <c r="B276" s="18">
        <f>IF(AND(G275&lt;&gt;"",G275&gt;0),B275+1,REPT(,1))</f>
        <v>263</v>
      </c>
      <c r="C276" s="20">
        <f>IF(AND(G275&lt;&gt;"",G275&gt;0),IF(PMT($B$8/12,$B$7,-$B$5)&lt;=G275,PMT($B$8/12,$B$7,-$B$5),G275),REPT(,1))</f>
        <v>690.6258688096555</v>
      </c>
      <c r="D276" s="20">
        <f>IF(AND(G275&lt;&gt;"",G275&gt;0),$B$8/12*G275,REPT(,1))</f>
        <v>197.2353819392667</v>
      </c>
      <c r="E276" s="20">
        <f>IF(AND(G275&lt;&gt;"",G275&gt;0),C276-D276,REPT(,1))</f>
        <v>493.39048687038877</v>
      </c>
      <c r="F276" s="21">
        <v>0</v>
      </c>
      <c r="G276" s="20">
        <f>IF(AND(G275&lt;&gt;"",G275&gt;0),IF(C276-G275&lt;0,G275-E276-F276,C276-G275),REPT(,1))</f>
        <v>56884.17516818901</v>
      </c>
    </row>
    <row r="277" spans="1:7" ht="12.75">
      <c r="A277" s="17">
        <f>DATE(YEAR(A276),MONTH(A276)+1,DAY(A276))</f>
        <v>48763</v>
      </c>
      <c r="B277" s="18">
        <f>IF(AND(G276&lt;&gt;"",G276&gt;0),B276+1,REPT(,1))</f>
        <v>264</v>
      </c>
      <c r="C277" s="20">
        <f>IF(AND(G276&lt;&gt;"",G276&gt;0),IF(PMT($B$8/12,$B$7,-$B$5)&lt;=G276,PMT($B$8/12,$B$7,-$B$5),G276),REPT(,1))</f>
        <v>690.6258688096555</v>
      </c>
      <c r="D277" s="20">
        <f>IF(AND(G276&lt;&gt;"",G276&gt;0),$B$8/12*G276,REPT(,1))</f>
        <v>195.53935214064973</v>
      </c>
      <c r="E277" s="20">
        <f>IF(AND(G276&lt;&gt;"",G276&gt;0),C277-D277,REPT(,1))</f>
        <v>495.08651666900573</v>
      </c>
      <c r="F277" s="21">
        <v>0</v>
      </c>
      <c r="G277" s="20">
        <f>IF(AND(G276&lt;&gt;"",G276&gt;0),IF(C277-G276&lt;0,G276-E277-F277,C277-G276),REPT(,1))</f>
        <v>56389.08865152</v>
      </c>
    </row>
    <row r="278" spans="1:7" ht="12.75">
      <c r="A278" s="17">
        <f>DATE(YEAR(A277),MONTH(A277)+1,DAY(A277))</f>
        <v>48794</v>
      </c>
      <c r="B278" s="18">
        <f>IF(AND(G277&lt;&gt;"",G277&gt;0),B277+1,REPT(,1))</f>
        <v>265</v>
      </c>
      <c r="C278" s="20">
        <f>IF(AND(G277&lt;&gt;"",G277&gt;0),IF(PMT($B$8/12,$B$7,-$B$5)&lt;=G277,PMT($B$8/12,$B$7,-$B$5),G277),REPT(,1))</f>
        <v>690.6258688096555</v>
      </c>
      <c r="D278" s="20">
        <f>IF(AND(G277&lt;&gt;"",G277&gt;0),$B$8/12*G277,REPT(,1))</f>
        <v>193.8374922396</v>
      </c>
      <c r="E278" s="20">
        <f>IF(AND(G277&lt;&gt;"",G277&gt;0),C278-D278,REPT(,1))</f>
        <v>496.78837657005545</v>
      </c>
      <c r="F278" s="21">
        <v>0</v>
      </c>
      <c r="G278" s="20">
        <f>IF(AND(G277&lt;&gt;"",G277&gt;0),IF(C278-G277&lt;0,G277-E278-F278,C278-G277),REPT(,1))</f>
        <v>55892.30027494995</v>
      </c>
    </row>
    <row r="279" spans="1:7" ht="12.75">
      <c r="A279" s="17">
        <f>DATE(YEAR(A278),MONTH(A278)+1,DAY(A278))</f>
        <v>48825</v>
      </c>
      <c r="B279" s="18">
        <f>IF(AND(G278&lt;&gt;"",G278&gt;0),B278+1,REPT(,1))</f>
        <v>266</v>
      </c>
      <c r="C279" s="20">
        <f>IF(AND(G278&lt;&gt;"",G278&gt;0),IF(PMT($B$8/12,$B$7,-$B$5)&lt;=G278,PMT($B$8/12,$B$7,-$B$5),G278),REPT(,1))</f>
        <v>690.6258688096555</v>
      </c>
      <c r="D279" s="20">
        <f>IF(AND(G278&lt;&gt;"",G278&gt;0),$B$8/12*G278,REPT(,1))</f>
        <v>192.12978219514045</v>
      </c>
      <c r="E279" s="20">
        <f>IF(AND(G278&lt;&gt;"",G278&gt;0),C279-D279,REPT(,1))</f>
        <v>498.496086614515</v>
      </c>
      <c r="F279" s="21">
        <v>0</v>
      </c>
      <c r="G279" s="20">
        <f>IF(AND(G278&lt;&gt;"",G278&gt;0),IF(C279-G278&lt;0,G278-E279-F279,C279-G278),REPT(,1))</f>
        <v>55393.80418833544</v>
      </c>
    </row>
    <row r="280" spans="1:7" ht="12.75">
      <c r="A280" s="17">
        <f>DATE(YEAR(A279),MONTH(A279)+1,DAY(A279))</f>
        <v>48855</v>
      </c>
      <c r="B280" s="18">
        <f>IF(AND(G279&lt;&gt;"",G279&gt;0),B279+1,REPT(,1))</f>
        <v>267</v>
      </c>
      <c r="C280" s="20">
        <f>IF(AND(G279&lt;&gt;"",G279&gt;0),IF(PMT($B$8/12,$B$7,-$B$5)&lt;=G279,PMT($B$8/12,$B$7,-$B$5),G279),REPT(,1))</f>
        <v>690.6258688096555</v>
      </c>
      <c r="D280" s="20">
        <f>IF(AND(G279&lt;&gt;"",G279&gt;0),$B$8/12*G279,REPT(,1))</f>
        <v>190.41620189740306</v>
      </c>
      <c r="E280" s="20">
        <f>IF(AND(G279&lt;&gt;"",G279&gt;0),C280-D280,REPT(,1))</f>
        <v>500.2096669122524</v>
      </c>
      <c r="F280" s="21">
        <v>0</v>
      </c>
      <c r="G280" s="20">
        <f>IF(AND(G279&lt;&gt;"",G279&gt;0),IF(C280-G279&lt;0,G279-E280-F280,C280-G279),REPT(,1))</f>
        <v>54893.59452142318</v>
      </c>
    </row>
    <row r="281" spans="1:7" ht="12.75">
      <c r="A281" s="17">
        <f>DATE(YEAR(A280),MONTH(A280)+1,DAY(A280))</f>
        <v>48886</v>
      </c>
      <c r="B281" s="18">
        <f>IF(AND(G280&lt;&gt;"",G280&gt;0),B280+1,REPT(,1))</f>
        <v>268</v>
      </c>
      <c r="C281" s="20">
        <f>IF(AND(G280&lt;&gt;"",G280&gt;0),IF(PMT($B$8/12,$B$7,-$B$5)&lt;=G280,PMT($B$8/12,$B$7,-$B$5),G280),REPT(,1))</f>
        <v>690.6258688096555</v>
      </c>
      <c r="D281" s="20">
        <f>IF(AND(G280&lt;&gt;"",G280&gt;0),$B$8/12*G280,REPT(,1))</f>
        <v>188.6967311673922</v>
      </c>
      <c r="E281" s="20">
        <f>IF(AND(G280&lt;&gt;"",G280&gt;0),C281-D281,REPT(,1))</f>
        <v>501.9291376422633</v>
      </c>
      <c r="F281" s="21">
        <v>0</v>
      </c>
      <c r="G281" s="20">
        <f>IF(AND(G280&lt;&gt;"",G280&gt;0),IF(C281-G280&lt;0,G280-E281-F281,C281-G280),REPT(,1))</f>
        <v>54391.66538378092</v>
      </c>
    </row>
    <row r="282" spans="1:7" ht="12.75">
      <c r="A282" s="17">
        <f>DATE(YEAR(A281),MONTH(A281)+1,DAY(A281))</f>
        <v>48916</v>
      </c>
      <c r="B282" s="18">
        <f>IF(AND(G281&lt;&gt;"",G281&gt;0),B281+1,REPT(,1))</f>
        <v>269</v>
      </c>
      <c r="C282" s="20">
        <f>IF(AND(G281&lt;&gt;"",G281&gt;0),IF(PMT($B$8/12,$B$7,-$B$5)&lt;=G281,PMT($B$8/12,$B$7,-$B$5),G281),REPT(,1))</f>
        <v>690.6258688096555</v>
      </c>
      <c r="D282" s="20">
        <f>IF(AND(G281&lt;&gt;"",G281&gt;0),$B$8/12*G281,REPT(,1))</f>
        <v>186.97134975674692</v>
      </c>
      <c r="E282" s="20">
        <f>IF(AND(G281&lt;&gt;"",G281&gt;0),C282-D282,REPT(,1))</f>
        <v>503.65451905290854</v>
      </c>
      <c r="F282" s="21">
        <v>0</v>
      </c>
      <c r="G282" s="20">
        <f>IF(AND(G281&lt;&gt;"",G281&gt;0),IF(C282-G281&lt;0,G281-E282-F282,C282-G281),REPT(,1))</f>
        <v>53888.010864728014</v>
      </c>
    </row>
    <row r="283" spans="1:7" ht="12.75">
      <c r="A283" s="17">
        <f>DATE(YEAR(A282),MONTH(A282)+1,DAY(A282))</f>
        <v>48947</v>
      </c>
      <c r="B283" s="18">
        <f>IF(AND(G282&lt;&gt;"",G282&gt;0),B282+1,REPT(,1))</f>
        <v>270</v>
      </c>
      <c r="C283" s="20">
        <f>IF(AND(G282&lt;&gt;"",G282&gt;0),IF(PMT($B$8/12,$B$7,-$B$5)&lt;=G282,PMT($B$8/12,$B$7,-$B$5),G282),REPT(,1))</f>
        <v>690.6258688096555</v>
      </c>
      <c r="D283" s="20">
        <f>IF(AND(G282&lt;&gt;"",G282&gt;0),$B$8/12*G282,REPT(,1))</f>
        <v>185.24003734750255</v>
      </c>
      <c r="E283" s="20">
        <f>IF(AND(G282&lt;&gt;"",G282&gt;0),C283-D283,REPT(,1))</f>
        <v>505.3858314621529</v>
      </c>
      <c r="F283" s="21">
        <v>0</v>
      </c>
      <c r="G283" s="20">
        <f>IF(AND(G282&lt;&gt;"",G282&gt;0),IF(C283-G282&lt;0,G282-E283-F283,C283-G282),REPT(,1))</f>
        <v>53382.62503326586</v>
      </c>
    </row>
    <row r="284" spans="1:7" ht="12.75">
      <c r="A284" s="17">
        <f>DATE(YEAR(A283),MONTH(A283)+1,DAY(A283))</f>
        <v>48978</v>
      </c>
      <c r="B284" s="18">
        <f>IF(AND(G283&lt;&gt;"",G283&gt;0),B283+1,REPT(,1))</f>
        <v>271</v>
      </c>
      <c r="C284" s="20">
        <f>IF(AND(G283&lt;&gt;"",G283&gt;0),IF(PMT($B$8/12,$B$7,-$B$5)&lt;=G283,PMT($B$8/12,$B$7,-$B$5),G283),REPT(,1))</f>
        <v>690.6258688096555</v>
      </c>
      <c r="D284" s="20">
        <f>IF(AND(G283&lt;&gt;"",G283&gt;0),$B$8/12*G283,REPT(,1))</f>
        <v>183.5027735518514</v>
      </c>
      <c r="E284" s="20">
        <f>IF(AND(G283&lt;&gt;"",G283&gt;0),C284-D284,REPT(,1))</f>
        <v>507.12309525780404</v>
      </c>
      <c r="F284" s="21">
        <v>0</v>
      </c>
      <c r="G284" s="20">
        <f>IF(AND(G283&lt;&gt;"",G283&gt;0),IF(C284-G283&lt;0,G283-E284-F284,C284-G283),REPT(,1))</f>
        <v>52875.501938008056</v>
      </c>
    </row>
    <row r="285" spans="1:7" ht="12.75">
      <c r="A285" s="17">
        <f>DATE(YEAR(A284),MONTH(A284)+1,DAY(A284))</f>
        <v>49006</v>
      </c>
      <c r="B285" s="18">
        <f>IF(AND(G284&lt;&gt;"",G284&gt;0),B284+1,REPT(,1))</f>
        <v>272</v>
      </c>
      <c r="C285" s="20">
        <f>IF(AND(G284&lt;&gt;"",G284&gt;0),IF(PMT($B$8/12,$B$7,-$B$5)&lt;=G284,PMT($B$8/12,$B$7,-$B$5),G284),REPT(,1))</f>
        <v>690.6258688096555</v>
      </c>
      <c r="D285" s="20">
        <f>IF(AND(G284&lt;&gt;"",G284&gt;0),$B$8/12*G284,REPT(,1))</f>
        <v>181.7595379119027</v>
      </c>
      <c r="E285" s="20">
        <f>IF(AND(G284&lt;&gt;"",G284&gt;0),C285-D285,REPT(,1))</f>
        <v>508.86633089775273</v>
      </c>
      <c r="F285" s="21">
        <v>0</v>
      </c>
      <c r="G285" s="20">
        <f>IF(AND(G284&lt;&gt;"",G284&gt;0),IF(C285-G284&lt;0,G284-E285-F285,C285-G284),REPT(,1))</f>
        <v>52366.6356071103</v>
      </c>
    </row>
    <row r="286" spans="1:7" ht="12.75">
      <c r="A286" s="17">
        <f>DATE(YEAR(A285),MONTH(A285)+1,DAY(A285))</f>
        <v>49037</v>
      </c>
      <c r="B286" s="18">
        <f>IF(AND(G285&lt;&gt;"",G285&gt;0),B285+1,REPT(,1))</f>
        <v>273</v>
      </c>
      <c r="C286" s="20">
        <f>IF(AND(G285&lt;&gt;"",G285&gt;0),IF(PMT($B$8/12,$B$7,-$B$5)&lt;=G285,PMT($B$8/12,$B$7,-$B$5),G285),REPT(,1))</f>
        <v>690.6258688096555</v>
      </c>
      <c r="D286" s="20">
        <f>IF(AND(G285&lt;&gt;"",G285&gt;0),$B$8/12*G285,REPT(,1))</f>
        <v>180.01030989944167</v>
      </c>
      <c r="E286" s="20">
        <f>IF(AND(G285&lt;&gt;"",G285&gt;0),C286-D286,REPT(,1))</f>
        <v>510.6155589102138</v>
      </c>
      <c r="F286" s="21">
        <v>0</v>
      </c>
      <c r="G286" s="20">
        <f>IF(AND(G285&lt;&gt;"",G285&gt;0),IF(C286-G285&lt;0,G285-E286-F286,C286-G285),REPT(,1))</f>
        <v>51856.02004820009</v>
      </c>
    </row>
    <row r="287" spans="1:7" ht="12.75">
      <c r="A287" s="17">
        <f>DATE(YEAR(A286),MONTH(A286)+1,DAY(A286))</f>
        <v>49067</v>
      </c>
      <c r="B287" s="18">
        <f>IF(AND(G286&lt;&gt;"",G286&gt;0),B286+1,REPT(,1))</f>
        <v>274</v>
      </c>
      <c r="C287" s="20">
        <f>IF(AND(G286&lt;&gt;"",G286&gt;0),IF(PMT($B$8/12,$B$7,-$B$5)&lt;=G286,PMT($B$8/12,$B$7,-$B$5),G286),REPT(,1))</f>
        <v>690.6258688096555</v>
      </c>
      <c r="D287" s="20">
        <f>IF(AND(G286&lt;&gt;"",G286&gt;0),$B$8/12*G286,REPT(,1))</f>
        <v>178.25506891568781</v>
      </c>
      <c r="E287" s="20">
        <f>IF(AND(G286&lt;&gt;"",G286&gt;0),C287-D287,REPT(,1))</f>
        <v>512.3707998939676</v>
      </c>
      <c r="F287" s="21">
        <v>0</v>
      </c>
      <c r="G287" s="20">
        <f>IF(AND(G286&lt;&gt;"",G286&gt;0),IF(C287-G286&lt;0,G286-E287-F287,C287-G286),REPT(,1))</f>
        <v>51343.64924830612</v>
      </c>
    </row>
    <row r="288" spans="1:7" ht="12.75">
      <c r="A288" s="17">
        <f>DATE(YEAR(A287),MONTH(A287)+1,DAY(A287))</f>
        <v>49098</v>
      </c>
      <c r="B288" s="18">
        <f>IF(AND(G287&lt;&gt;"",G287&gt;0),B287+1,REPT(,1))</f>
        <v>275</v>
      </c>
      <c r="C288" s="20">
        <f>IF(AND(G287&lt;&gt;"",G287&gt;0),IF(PMT($B$8/12,$B$7,-$B$5)&lt;=G287,PMT($B$8/12,$B$7,-$B$5),G287),REPT(,1))</f>
        <v>690.6258688096555</v>
      </c>
      <c r="D288" s="20">
        <f>IF(AND(G287&lt;&gt;"",G287&gt;0),$B$8/12*G287,REPT(,1))</f>
        <v>176.4937942910523</v>
      </c>
      <c r="E288" s="20">
        <f>IF(AND(G287&lt;&gt;"",G287&gt;0),C288-D288,REPT(,1))</f>
        <v>514.1320745186032</v>
      </c>
      <c r="F288" s="21">
        <v>0</v>
      </c>
      <c r="G288" s="20">
        <f>IF(AND(G287&lt;&gt;"",G287&gt;0),IF(C288-G287&lt;0,G287-E288-F288,C288-G287),REPT(,1))</f>
        <v>50829.51717378752</v>
      </c>
    </row>
    <row r="289" spans="1:7" ht="12.75">
      <c r="A289" s="17">
        <f>DATE(YEAR(A288),MONTH(A288)+1,DAY(A288))</f>
        <v>49128</v>
      </c>
      <c r="B289" s="18">
        <f>IF(AND(G288&lt;&gt;"",G288&gt;0),B288+1,REPT(,1))</f>
        <v>276</v>
      </c>
      <c r="C289" s="20">
        <f>IF(AND(G288&lt;&gt;"",G288&gt;0),IF(PMT($B$8/12,$B$7,-$B$5)&lt;=G288,PMT($B$8/12,$B$7,-$B$5),G288),REPT(,1))</f>
        <v>690.6258688096555</v>
      </c>
      <c r="D289" s="20">
        <f>IF(AND(G288&lt;&gt;"",G288&gt;0),$B$8/12*G288,REPT(,1))</f>
        <v>174.7264652848946</v>
      </c>
      <c r="E289" s="20">
        <f>IF(AND(G288&lt;&gt;"",G288&gt;0),C289-D289,REPT(,1))</f>
        <v>515.8994035247608</v>
      </c>
      <c r="F289" s="21">
        <v>0</v>
      </c>
      <c r="G289" s="20">
        <f>IF(AND(G288&lt;&gt;"",G288&gt;0),IF(C289-G288&lt;0,G288-E289-F289,C289-G288),REPT(,1))</f>
        <v>50313.61777026276</v>
      </c>
    </row>
    <row r="290" spans="1:7" ht="12.75">
      <c r="A290" s="17">
        <f>DATE(YEAR(A289),MONTH(A289)+1,DAY(A289))</f>
        <v>49159</v>
      </c>
      <c r="B290" s="18">
        <f>IF(AND(G289&lt;&gt;"",G289&gt;0),B289+1,REPT(,1))</f>
        <v>277</v>
      </c>
      <c r="C290" s="20">
        <f>IF(AND(G289&lt;&gt;"",G289&gt;0),IF(PMT($B$8/12,$B$7,-$B$5)&lt;=G289,PMT($B$8/12,$B$7,-$B$5),G289),REPT(,1))</f>
        <v>690.6258688096555</v>
      </c>
      <c r="D290" s="20">
        <f>IF(AND(G289&lt;&gt;"",G289&gt;0),$B$8/12*G289,REPT(,1))</f>
        <v>172.95306108527825</v>
      </c>
      <c r="E290" s="20">
        <f>IF(AND(G289&lt;&gt;"",G289&gt;0),C290-D290,REPT(,1))</f>
        <v>517.6728077243772</v>
      </c>
      <c r="F290" s="21">
        <v>0</v>
      </c>
      <c r="G290" s="20">
        <f>IF(AND(G289&lt;&gt;"",G289&gt;0),IF(C290-G289&lt;0,G289-E290-F290,C290-G289),REPT(,1))</f>
        <v>49795.944962538386</v>
      </c>
    </row>
    <row r="291" spans="1:7" ht="12.75">
      <c r="A291" s="17">
        <f>DATE(YEAR(A290),MONTH(A290)+1,DAY(A290))</f>
        <v>49190</v>
      </c>
      <c r="B291" s="18">
        <f>IF(AND(G290&lt;&gt;"",G290&gt;0),B290+1,REPT(,1))</f>
        <v>278</v>
      </c>
      <c r="C291" s="20">
        <f>IF(AND(G290&lt;&gt;"",G290&gt;0),IF(PMT($B$8/12,$B$7,-$B$5)&lt;=G290,PMT($B$8/12,$B$7,-$B$5),G290),REPT(,1))</f>
        <v>690.6258688096555</v>
      </c>
      <c r="D291" s="20">
        <f>IF(AND(G290&lt;&gt;"",G290&gt;0),$B$8/12*G290,REPT(,1))</f>
        <v>171.1735608087257</v>
      </c>
      <c r="E291" s="20">
        <f>IF(AND(G290&lt;&gt;"",G290&gt;0),C291-D291,REPT(,1))</f>
        <v>519.4523080009297</v>
      </c>
      <c r="F291" s="21">
        <v>0</v>
      </c>
      <c r="G291" s="20">
        <f>IF(AND(G290&lt;&gt;"",G290&gt;0),IF(C291-G290&lt;0,G290-E291-F291,C291-G290),REPT(,1))</f>
        <v>49276.492654537455</v>
      </c>
    </row>
    <row r="292" spans="1:7" ht="12.75">
      <c r="A292" s="17">
        <f>DATE(YEAR(A291),MONTH(A291)+1,DAY(A291))</f>
        <v>49220</v>
      </c>
      <c r="B292" s="18">
        <f>IF(AND(G291&lt;&gt;"",G291&gt;0),B291+1,REPT(,1))</f>
        <v>279</v>
      </c>
      <c r="C292" s="20">
        <f>IF(AND(G291&lt;&gt;"",G291&gt;0),IF(PMT($B$8/12,$B$7,-$B$5)&lt;=G291,PMT($B$8/12,$B$7,-$B$5),G291),REPT(,1))</f>
        <v>690.6258688096555</v>
      </c>
      <c r="D292" s="20">
        <f>IF(AND(G291&lt;&gt;"",G291&gt;0),$B$8/12*G291,REPT(,1))</f>
        <v>169.3879434999725</v>
      </c>
      <c r="E292" s="20">
        <f>IF(AND(G291&lt;&gt;"",G291&gt;0),C292-D292,REPT(,1))</f>
        <v>521.237925309683</v>
      </c>
      <c r="F292" s="21">
        <v>0</v>
      </c>
      <c r="G292" s="20">
        <f>IF(AND(G291&lt;&gt;"",G291&gt;0),IF(C292-G291&lt;0,G291-E292-F292,C292-G291),REPT(,1))</f>
        <v>48755.254729227774</v>
      </c>
    </row>
    <row r="293" spans="1:7" ht="12.75">
      <c r="A293" s="17">
        <f>DATE(YEAR(A292),MONTH(A292)+1,DAY(A292))</f>
        <v>49251</v>
      </c>
      <c r="B293" s="18">
        <f>IF(AND(G292&lt;&gt;"",G292&gt;0),B292+1,REPT(,1))</f>
        <v>280</v>
      </c>
      <c r="C293" s="20">
        <f>IF(AND(G292&lt;&gt;"",G292&gt;0),IF(PMT($B$8/12,$B$7,-$B$5)&lt;=G292,PMT($B$8/12,$B$7,-$B$5),G292),REPT(,1))</f>
        <v>690.6258688096555</v>
      </c>
      <c r="D293" s="20">
        <f>IF(AND(G292&lt;&gt;"",G292&gt;0),$B$8/12*G292,REPT(,1))</f>
        <v>167.59618813172048</v>
      </c>
      <c r="E293" s="20">
        <f>IF(AND(G292&lt;&gt;"",G292&gt;0),C293-D293,REPT(,1))</f>
        <v>523.029680677935</v>
      </c>
      <c r="F293" s="21">
        <v>0</v>
      </c>
      <c r="G293" s="20">
        <f>IF(AND(G292&lt;&gt;"",G292&gt;0),IF(C293-G292&lt;0,G292-E293-F293,C293-G292),REPT(,1))</f>
        <v>48232.22504854984</v>
      </c>
    </row>
    <row r="294" spans="1:7" ht="12.75">
      <c r="A294" s="17">
        <f>DATE(YEAR(A293),MONTH(A293)+1,DAY(A293))</f>
        <v>49281</v>
      </c>
      <c r="B294" s="18">
        <f>IF(AND(G293&lt;&gt;"",G293&gt;0),B293+1,REPT(,1))</f>
        <v>281</v>
      </c>
      <c r="C294" s="20">
        <f>IF(AND(G293&lt;&gt;"",G293&gt;0),IF(PMT($B$8/12,$B$7,-$B$5)&lt;=G293,PMT($B$8/12,$B$7,-$B$5),G293),REPT(,1))</f>
        <v>690.6258688096555</v>
      </c>
      <c r="D294" s="20">
        <f>IF(AND(G293&lt;&gt;"",G293&gt;0),$B$8/12*G293,REPT(,1))</f>
        <v>165.79827360439006</v>
      </c>
      <c r="E294" s="20">
        <f>IF(AND(G293&lt;&gt;"",G293&gt;0),C294-D294,REPT(,1))</f>
        <v>524.8275952052654</v>
      </c>
      <c r="F294" s="21">
        <v>0</v>
      </c>
      <c r="G294" s="20">
        <f>IF(AND(G293&lt;&gt;"",G293&gt;0),IF(C294-G293&lt;0,G293-E294-F294,C294-G293),REPT(,1))</f>
        <v>47707.39745334457</v>
      </c>
    </row>
    <row r="295" spans="1:7" ht="12.75">
      <c r="A295" s="17">
        <f>DATE(YEAR(A294),MONTH(A294)+1,DAY(A294))</f>
        <v>49312</v>
      </c>
      <c r="B295" s="18">
        <f>IF(AND(G294&lt;&gt;"",G294&gt;0),B294+1,REPT(,1))</f>
        <v>282</v>
      </c>
      <c r="C295" s="20">
        <f>IF(AND(G294&lt;&gt;"",G294&gt;0),IF(PMT($B$8/12,$B$7,-$B$5)&lt;=G294,PMT($B$8/12,$B$7,-$B$5),G294),REPT(,1))</f>
        <v>690.6258688096555</v>
      </c>
      <c r="D295" s="20">
        <f>IF(AND(G294&lt;&gt;"",G294&gt;0),$B$8/12*G294,REPT(,1))</f>
        <v>163.99417874587198</v>
      </c>
      <c r="E295" s="20">
        <f>IF(AND(G294&lt;&gt;"",G294&gt;0),C295-D295,REPT(,1))</f>
        <v>526.6316900637835</v>
      </c>
      <c r="F295" s="21">
        <v>0</v>
      </c>
      <c r="G295" s="20">
        <f>IF(AND(G294&lt;&gt;"",G294&gt;0),IF(C295-G294&lt;0,G294-E295-F295,C295-G294),REPT(,1))</f>
        <v>47180.76576328079</v>
      </c>
    </row>
    <row r="296" spans="1:7" ht="12.75">
      <c r="A296" s="17">
        <f>DATE(YEAR(A295),MONTH(A295)+1,DAY(A295))</f>
        <v>49343</v>
      </c>
      <c r="B296" s="18">
        <f>IF(AND(G295&lt;&gt;"",G295&gt;0),B295+1,REPT(,1))</f>
        <v>283</v>
      </c>
      <c r="C296" s="20">
        <f>IF(AND(G295&lt;&gt;"",G295&gt;0),IF(PMT($B$8/12,$B$7,-$B$5)&lt;=G295,PMT($B$8/12,$B$7,-$B$5),G295),REPT(,1))</f>
        <v>690.6258688096555</v>
      </c>
      <c r="D296" s="20">
        <f>IF(AND(G295&lt;&gt;"",G295&gt;0),$B$8/12*G295,REPT(,1))</f>
        <v>162.18388231127773</v>
      </c>
      <c r="E296" s="20">
        <f>IF(AND(G295&lt;&gt;"",G295&gt;0),C296-D296,REPT(,1))</f>
        <v>528.4419864983777</v>
      </c>
      <c r="F296" s="21">
        <v>0</v>
      </c>
      <c r="G296" s="20">
        <f>IF(AND(G295&lt;&gt;"",G295&gt;0),IF(C296-G295&lt;0,G295-E296-F296,C296-G295),REPT(,1))</f>
        <v>46652.32377678241</v>
      </c>
    </row>
    <row r="297" spans="1:7" ht="12.75">
      <c r="A297" s="17">
        <f>DATE(YEAR(A296),MONTH(A296)+1,DAY(A296))</f>
        <v>49371</v>
      </c>
      <c r="B297" s="18">
        <f>IF(AND(G296&lt;&gt;"",G296&gt;0),B296+1,REPT(,1))</f>
        <v>284</v>
      </c>
      <c r="C297" s="20">
        <f>IF(AND(G296&lt;&gt;"",G296&gt;0),IF(PMT($B$8/12,$B$7,-$B$5)&lt;=G296,PMT($B$8/12,$B$7,-$B$5),G296),REPT(,1))</f>
        <v>690.6258688096555</v>
      </c>
      <c r="D297" s="20">
        <f>IF(AND(G296&lt;&gt;"",G296&gt;0),$B$8/12*G296,REPT(,1))</f>
        <v>160.36736298268954</v>
      </c>
      <c r="E297" s="20">
        <f>IF(AND(G296&lt;&gt;"",G296&gt;0),C297-D297,REPT(,1))</f>
        <v>530.2585058269659</v>
      </c>
      <c r="F297" s="21">
        <v>0</v>
      </c>
      <c r="G297" s="20">
        <f>IF(AND(G296&lt;&gt;"",G296&gt;0),IF(C297-G296&lt;0,G296-E297-F297,C297-G296),REPT(,1))</f>
        <v>46122.06527095544</v>
      </c>
    </row>
    <row r="298" spans="1:7" ht="12.75">
      <c r="A298" s="17">
        <f>DATE(YEAR(A297),MONTH(A297)+1,DAY(A297))</f>
        <v>49402</v>
      </c>
      <c r="B298" s="18">
        <f>IF(AND(G297&lt;&gt;"",G297&gt;0),B297+1,REPT(,1))</f>
        <v>285</v>
      </c>
      <c r="C298" s="20">
        <f>IF(AND(G297&lt;&gt;"",G297&gt;0),IF(PMT($B$8/12,$B$7,-$B$5)&lt;=G297,PMT($B$8/12,$B$7,-$B$5),G297),REPT(,1))</f>
        <v>690.6258688096555</v>
      </c>
      <c r="D298" s="20">
        <f>IF(AND(G297&lt;&gt;"",G297&gt;0),$B$8/12*G297,REPT(,1))</f>
        <v>158.54459936890933</v>
      </c>
      <c r="E298" s="20">
        <f>IF(AND(G297&lt;&gt;"",G297&gt;0),C298-D298,REPT(,1))</f>
        <v>532.0812694407462</v>
      </c>
      <c r="F298" s="21">
        <v>0</v>
      </c>
      <c r="G298" s="20">
        <f>IF(AND(G297&lt;&gt;"",G297&gt;0),IF(C298-G297&lt;0,G297-E298-F298,C298-G297),REPT(,1))</f>
        <v>45589.9840015147</v>
      </c>
    </row>
    <row r="299" spans="1:7" ht="12.75">
      <c r="A299" s="17">
        <f>DATE(YEAR(A298),MONTH(A298)+1,DAY(A298))</f>
        <v>49432</v>
      </c>
      <c r="B299" s="18">
        <f>IF(AND(G298&lt;&gt;"",G298&gt;0),B298+1,REPT(,1))</f>
        <v>286</v>
      </c>
      <c r="C299" s="20">
        <f>IF(AND(G298&lt;&gt;"",G298&gt;0),IF(PMT($B$8/12,$B$7,-$B$5)&lt;=G298,PMT($B$8/12,$B$7,-$B$5),G298),REPT(,1))</f>
        <v>690.6258688096555</v>
      </c>
      <c r="D299" s="20">
        <f>IF(AND(G298&lt;&gt;"",G298&gt;0),$B$8/12*G298,REPT(,1))</f>
        <v>156.71557000520679</v>
      </c>
      <c r="E299" s="20">
        <f>IF(AND(G298&lt;&gt;"",G298&gt;0),C299-D299,REPT(,1))</f>
        <v>533.9102988044486</v>
      </c>
      <c r="F299" s="21">
        <v>0</v>
      </c>
      <c r="G299" s="20">
        <f>IF(AND(G298&lt;&gt;"",G298&gt;0),IF(C299-G298&lt;0,G298-E299-F299,C299-G298),REPT(,1))</f>
        <v>45056.07370271025</v>
      </c>
    </row>
    <row r="300" spans="1:7" ht="12.75">
      <c r="A300" s="17">
        <f>DATE(YEAR(A299),MONTH(A299)+1,DAY(A299))</f>
        <v>49463</v>
      </c>
      <c r="B300" s="18">
        <f>IF(AND(G299&lt;&gt;"",G299&gt;0),B299+1,REPT(,1))</f>
        <v>287</v>
      </c>
      <c r="C300" s="20">
        <f>IF(AND(G299&lt;&gt;"",G299&gt;0),IF(PMT($B$8/12,$B$7,-$B$5)&lt;=G299,PMT($B$8/12,$B$7,-$B$5),G299),REPT(,1))</f>
        <v>690.6258688096555</v>
      </c>
      <c r="D300" s="20">
        <f>IF(AND(G299&lt;&gt;"",G299&gt;0),$B$8/12*G299,REPT(,1))</f>
        <v>154.88025335306648</v>
      </c>
      <c r="E300" s="20">
        <f>IF(AND(G299&lt;&gt;"",G299&gt;0),C300-D300,REPT(,1))</f>
        <v>535.745615456589</v>
      </c>
      <c r="F300" s="21">
        <v>0</v>
      </c>
      <c r="G300" s="20">
        <f>IF(AND(G299&lt;&gt;"",G299&gt;0),IF(C300-G299&lt;0,G299-E300-F300,C300-G299),REPT(,1))</f>
        <v>44520.32808725366</v>
      </c>
    </row>
    <row r="301" spans="1:7" ht="12.75">
      <c r="A301" s="17">
        <f>DATE(YEAR(A300),MONTH(A300)+1,DAY(A300))</f>
        <v>49493</v>
      </c>
      <c r="B301" s="18">
        <f>IF(AND(G300&lt;&gt;"",G300&gt;0),B300+1,REPT(,1))</f>
        <v>288</v>
      </c>
      <c r="C301" s="20">
        <f>IF(AND(G300&lt;&gt;"",G300&gt;0),IF(PMT($B$8/12,$B$7,-$B$5)&lt;=G300,PMT($B$8/12,$B$7,-$B$5),G300),REPT(,1))</f>
        <v>690.6258688096555</v>
      </c>
      <c r="D301" s="20">
        <f>IF(AND(G300&lt;&gt;"",G300&gt;0),$B$8/12*G300,REPT(,1))</f>
        <v>153.03862779993446</v>
      </c>
      <c r="E301" s="20">
        <f>IF(AND(G300&lt;&gt;"",G300&gt;0),C301-D301,REPT(,1))</f>
        <v>537.587241009721</v>
      </c>
      <c r="F301" s="21">
        <v>0</v>
      </c>
      <c r="G301" s="20">
        <f>IF(AND(G300&lt;&gt;"",G300&gt;0),IF(C301-G300&lt;0,G300-E301-F301,C301-G300),REPT(,1))</f>
        <v>43982.74084624394</v>
      </c>
    </row>
    <row r="302" spans="1:7" ht="12.75">
      <c r="A302" s="17">
        <f>DATE(YEAR(A301),MONTH(A301)+1,DAY(A301))</f>
        <v>49524</v>
      </c>
      <c r="B302" s="18">
        <f>IF(AND(G301&lt;&gt;"",G301&gt;0),B301+1,REPT(,1))</f>
        <v>289</v>
      </c>
      <c r="C302" s="20">
        <f>IF(AND(G301&lt;&gt;"",G301&gt;0),IF(PMT($B$8/12,$B$7,-$B$5)&lt;=G301,PMT($B$8/12,$B$7,-$B$5),G301),REPT(,1))</f>
        <v>690.6258688096555</v>
      </c>
      <c r="D302" s="20">
        <f>IF(AND(G301&lt;&gt;"",G301&gt;0),$B$8/12*G301,REPT(,1))</f>
        <v>151.19067165896354</v>
      </c>
      <c r="E302" s="20">
        <f>IF(AND(G301&lt;&gt;"",G301&gt;0),C302-D302,REPT(,1))</f>
        <v>539.4351971506919</v>
      </c>
      <c r="F302" s="21">
        <v>0</v>
      </c>
      <c r="G302" s="20">
        <f>IF(AND(G301&lt;&gt;"",G301&gt;0),IF(C302-G301&lt;0,G301-E302-F302,C302-G301),REPT(,1))</f>
        <v>43443.30564909325</v>
      </c>
    </row>
    <row r="303" spans="1:7" ht="12.75">
      <c r="A303" s="17">
        <f>DATE(YEAR(A302),MONTH(A302)+1,DAY(A302))</f>
        <v>49555</v>
      </c>
      <c r="B303" s="18">
        <f>IF(AND(G302&lt;&gt;"",G302&gt;0),B302+1,REPT(,1))</f>
        <v>290</v>
      </c>
      <c r="C303" s="20">
        <f>IF(AND(G302&lt;&gt;"",G302&gt;0),IF(PMT($B$8/12,$B$7,-$B$5)&lt;=G302,PMT($B$8/12,$B$7,-$B$5),G302),REPT(,1))</f>
        <v>690.6258688096555</v>
      </c>
      <c r="D303" s="20">
        <f>IF(AND(G302&lt;&gt;"",G302&gt;0),$B$8/12*G302,REPT(,1))</f>
        <v>149.33636316875806</v>
      </c>
      <c r="E303" s="20">
        <f>IF(AND(G302&lt;&gt;"",G302&gt;0),C303-D303,REPT(,1))</f>
        <v>541.2895056408975</v>
      </c>
      <c r="F303" s="21">
        <v>0</v>
      </c>
      <c r="G303" s="20">
        <f>IF(AND(G302&lt;&gt;"",G302&gt;0),IF(C303-G302&lt;0,G302-E303-F303,C303-G302),REPT(,1))</f>
        <v>42902.016143452354</v>
      </c>
    </row>
    <row r="304" spans="1:7" ht="12.75">
      <c r="A304" s="17">
        <f>DATE(YEAR(A303),MONTH(A303)+1,DAY(A303))</f>
        <v>49585</v>
      </c>
      <c r="B304" s="18">
        <f>IF(AND(G303&lt;&gt;"",G303&gt;0),B303+1,REPT(,1))</f>
        <v>291</v>
      </c>
      <c r="C304" s="20">
        <f>IF(AND(G303&lt;&gt;"",G303&gt;0),IF(PMT($B$8/12,$B$7,-$B$5)&lt;=G303,PMT($B$8/12,$B$7,-$B$5),G303),REPT(,1))</f>
        <v>690.6258688096555</v>
      </c>
      <c r="D304" s="20">
        <f>IF(AND(G303&lt;&gt;"",G303&gt;0),$B$8/12*G303,REPT(,1))</f>
        <v>147.47568049311747</v>
      </c>
      <c r="E304" s="20">
        <f>IF(AND(G303&lt;&gt;"",G303&gt;0),C304-D304,REPT(,1))</f>
        <v>543.150188316538</v>
      </c>
      <c r="F304" s="21">
        <v>0</v>
      </c>
      <c r="G304" s="20">
        <f>IF(AND(G303&lt;&gt;"",G303&gt;0),IF(C304-G303&lt;0,G303-E304-F304,C304-G303),REPT(,1))</f>
        <v>42358.865955135814</v>
      </c>
    </row>
    <row r="305" spans="1:7" ht="12.75">
      <c r="A305" s="17">
        <f>DATE(YEAR(A304),MONTH(A304)+1,DAY(A304))</f>
        <v>49616</v>
      </c>
      <c r="B305" s="18">
        <f>IF(AND(G304&lt;&gt;"",G304&gt;0),B304+1,REPT(,1))</f>
        <v>292</v>
      </c>
      <c r="C305" s="20">
        <f>IF(AND(G304&lt;&gt;"",G304&gt;0),IF(PMT($B$8/12,$B$7,-$B$5)&lt;=G304,PMT($B$8/12,$B$7,-$B$5),G304),REPT(,1))</f>
        <v>690.6258688096555</v>
      </c>
      <c r="D305" s="20">
        <f>IF(AND(G304&lt;&gt;"",G304&gt;0),$B$8/12*G304,REPT(,1))</f>
        <v>145.60860172077938</v>
      </c>
      <c r="E305" s="20">
        <f>IF(AND(G304&lt;&gt;"",G304&gt;0),C305-D305,REPT(,1))</f>
        <v>545.0172670888761</v>
      </c>
      <c r="F305" s="21">
        <v>0</v>
      </c>
      <c r="G305" s="20">
        <f>IF(AND(G304&lt;&gt;"",G304&gt;0),IF(C305-G304&lt;0,G304-E305-F305,C305-G304),REPT(,1))</f>
        <v>41813.848688046935</v>
      </c>
    </row>
    <row r="306" spans="1:7" ht="12.75">
      <c r="A306" s="17">
        <f>DATE(YEAR(A305),MONTH(A305)+1,DAY(A305))</f>
        <v>49646</v>
      </c>
      <c r="B306" s="18">
        <f>IF(AND(G305&lt;&gt;"",G305&gt;0),B305+1,REPT(,1))</f>
        <v>293</v>
      </c>
      <c r="C306" s="20">
        <f>IF(AND(G305&lt;&gt;"",G305&gt;0),IF(PMT($B$8/12,$B$7,-$B$5)&lt;=G305,PMT($B$8/12,$B$7,-$B$5),G305),REPT(,1))</f>
        <v>690.6258688096555</v>
      </c>
      <c r="D306" s="20">
        <f>IF(AND(G305&lt;&gt;"",G305&gt;0),$B$8/12*G305,REPT(,1))</f>
        <v>143.73510486516133</v>
      </c>
      <c r="E306" s="20">
        <f>IF(AND(G305&lt;&gt;"",G305&gt;0),C306-D306,REPT(,1))</f>
        <v>546.8907639444941</v>
      </c>
      <c r="F306" s="21">
        <v>0</v>
      </c>
      <c r="G306" s="20">
        <f>IF(AND(G305&lt;&gt;"",G305&gt;0),IF(C306-G305&lt;0,G305-E306-F306,C306-G305),REPT(,1))</f>
        <v>41266.95792410244</v>
      </c>
    </row>
    <row r="307" spans="1:7" ht="12.75">
      <c r="A307" s="17">
        <f>DATE(YEAR(A306),MONTH(A306)+1,DAY(A306))</f>
        <v>49677</v>
      </c>
      <c r="B307" s="18">
        <f>IF(AND(G306&lt;&gt;"",G306&gt;0),B306+1,REPT(,1))</f>
        <v>294</v>
      </c>
      <c r="C307" s="20">
        <f>IF(AND(G306&lt;&gt;"",G306&gt;0),IF(PMT($B$8/12,$B$7,-$B$5)&lt;=G306,PMT($B$8/12,$B$7,-$B$5),G306),REPT(,1))</f>
        <v>690.6258688096555</v>
      </c>
      <c r="D307" s="20">
        <f>IF(AND(G306&lt;&gt;"",G306&gt;0),$B$8/12*G306,REPT(,1))</f>
        <v>141.85516786410213</v>
      </c>
      <c r="E307" s="20">
        <f>IF(AND(G306&lt;&gt;"",G306&gt;0),C307-D307,REPT(,1))</f>
        <v>548.7707009455534</v>
      </c>
      <c r="F307" s="21">
        <v>0</v>
      </c>
      <c r="G307" s="20">
        <f>IF(AND(G306&lt;&gt;"",G306&gt;0),IF(C307-G306&lt;0,G306-E307-F307,C307-G306),REPT(,1))</f>
        <v>40718.187223156885</v>
      </c>
    </row>
    <row r="308" spans="1:7" ht="12.75">
      <c r="A308" s="17">
        <f>DATE(YEAR(A307),MONTH(A307)+1,DAY(A307))</f>
        <v>49708</v>
      </c>
      <c r="B308" s="18">
        <f>IF(AND(G307&lt;&gt;"",G307&gt;0),B307+1,REPT(,1))</f>
        <v>295</v>
      </c>
      <c r="C308" s="20">
        <f>IF(AND(G307&lt;&gt;"",G307&gt;0),IF(PMT($B$8/12,$B$7,-$B$5)&lt;=G307,PMT($B$8/12,$B$7,-$B$5),G307),REPT(,1))</f>
        <v>690.6258688096555</v>
      </c>
      <c r="D308" s="20">
        <f>IF(AND(G307&lt;&gt;"",G307&gt;0),$B$8/12*G307,REPT(,1))</f>
        <v>139.9687685796018</v>
      </c>
      <c r="E308" s="20">
        <f>IF(AND(G307&lt;&gt;"",G307&gt;0),C308-D308,REPT(,1))</f>
        <v>550.6571002300536</v>
      </c>
      <c r="F308" s="21">
        <v>0</v>
      </c>
      <c r="G308" s="20">
        <f>IF(AND(G307&lt;&gt;"",G307&gt;0),IF(C308-G307&lt;0,G307-E308-F308,C308-G307),REPT(,1))</f>
        <v>40167.53012292683</v>
      </c>
    </row>
    <row r="309" spans="1:7" ht="12.75">
      <c r="A309" s="17">
        <f>DATE(YEAR(A308),MONTH(A308)+1,DAY(A308))</f>
        <v>49737</v>
      </c>
      <c r="B309" s="18">
        <f>IF(AND(G308&lt;&gt;"",G308&gt;0),B308+1,REPT(,1))</f>
        <v>296</v>
      </c>
      <c r="C309" s="20">
        <f>IF(AND(G308&lt;&gt;"",G308&gt;0),IF(PMT($B$8/12,$B$7,-$B$5)&lt;=G308,PMT($B$8/12,$B$7,-$B$5),G308),REPT(,1))</f>
        <v>690.6258688096555</v>
      </c>
      <c r="D309" s="20">
        <f>IF(AND(G308&lt;&gt;"",G308&gt;0),$B$8/12*G308,REPT(,1))</f>
        <v>138.07588479756097</v>
      </c>
      <c r="E309" s="20">
        <f>IF(AND(G308&lt;&gt;"",G308&gt;0),C309-D309,REPT(,1))</f>
        <v>552.5499840120945</v>
      </c>
      <c r="F309" s="21">
        <v>0</v>
      </c>
      <c r="G309" s="20">
        <f>IF(AND(G308&lt;&gt;"",G308&gt;0),IF(C309-G308&lt;0,G308-E309-F309,C309-G308),REPT(,1))</f>
        <v>39614.98013891473</v>
      </c>
    </row>
    <row r="310" spans="1:7" ht="12.75">
      <c r="A310" s="17">
        <f>DATE(YEAR(A309),MONTH(A309)+1,DAY(A309))</f>
        <v>49768</v>
      </c>
      <c r="B310" s="18">
        <f>IF(AND(G309&lt;&gt;"",G309&gt;0),B309+1,REPT(,1))</f>
        <v>297</v>
      </c>
      <c r="C310" s="20">
        <f>IF(AND(G309&lt;&gt;"",G309&gt;0),IF(PMT($B$8/12,$B$7,-$B$5)&lt;=G309,PMT($B$8/12,$B$7,-$B$5),G309),REPT(,1))</f>
        <v>690.6258688096555</v>
      </c>
      <c r="D310" s="20">
        <f>IF(AND(G309&lt;&gt;"",G309&gt;0),$B$8/12*G309,REPT(,1))</f>
        <v>136.17649422751938</v>
      </c>
      <c r="E310" s="20">
        <f>IF(AND(G309&lt;&gt;"",G309&gt;0),C310-D310,REPT(,1))</f>
        <v>554.4493745821361</v>
      </c>
      <c r="F310" s="21">
        <v>0</v>
      </c>
      <c r="G310" s="20">
        <f>IF(AND(G309&lt;&gt;"",G309&gt;0),IF(C310-G309&lt;0,G309-E310-F310,C310-G309),REPT(,1))</f>
        <v>39060.530764332594</v>
      </c>
    </row>
    <row r="311" spans="1:7" ht="12.75">
      <c r="A311" s="17">
        <f>DATE(YEAR(A310),MONTH(A310)+1,DAY(A310))</f>
        <v>49798</v>
      </c>
      <c r="B311" s="18">
        <f>IF(AND(G310&lt;&gt;"",G310&gt;0),B310+1,REPT(,1))</f>
        <v>298</v>
      </c>
      <c r="C311" s="20">
        <f>IF(AND(G310&lt;&gt;"",G310&gt;0),IF(PMT($B$8/12,$B$7,-$B$5)&lt;=G310,PMT($B$8/12,$B$7,-$B$5),G310),REPT(,1))</f>
        <v>690.6258688096555</v>
      </c>
      <c r="D311" s="20">
        <f>IF(AND(G310&lt;&gt;"",G310&gt;0),$B$8/12*G310,REPT(,1))</f>
        <v>134.2705745023933</v>
      </c>
      <c r="E311" s="20">
        <f>IF(AND(G310&lt;&gt;"",G310&gt;0),C311-D311,REPT(,1))</f>
        <v>556.3552943072622</v>
      </c>
      <c r="F311" s="21">
        <v>0</v>
      </c>
      <c r="G311" s="20">
        <f>IF(AND(G310&lt;&gt;"",G310&gt;0),IF(C311-G310&lt;0,G310-E311-F311,C311-G310),REPT(,1))</f>
        <v>38504.17547002533</v>
      </c>
    </row>
    <row r="312" spans="1:7" ht="12.75">
      <c r="A312" s="17">
        <f>DATE(YEAR(A311),MONTH(A311)+1,DAY(A311))</f>
        <v>49829</v>
      </c>
      <c r="B312" s="18">
        <f>IF(AND(G311&lt;&gt;"",G311&gt;0),B311+1,REPT(,1))</f>
        <v>299</v>
      </c>
      <c r="C312" s="20">
        <f>IF(AND(G311&lt;&gt;"",G311&gt;0),IF(PMT($B$8/12,$B$7,-$B$5)&lt;=G311,PMT($B$8/12,$B$7,-$B$5),G311),REPT(,1))</f>
        <v>690.6258688096555</v>
      </c>
      <c r="D312" s="20">
        <f>IF(AND(G311&lt;&gt;"",G311&gt;0),$B$8/12*G311,REPT(,1))</f>
        <v>132.35810317821208</v>
      </c>
      <c r="E312" s="20">
        <f>IF(AND(G311&lt;&gt;"",G311&gt;0),C312-D312,REPT(,1))</f>
        <v>558.2677656314434</v>
      </c>
      <c r="F312" s="21">
        <v>0</v>
      </c>
      <c r="G312" s="20">
        <f>IF(AND(G311&lt;&gt;"",G311&gt;0),IF(C312-G311&lt;0,G311-E312-F312,C312-G311),REPT(,1))</f>
        <v>37945.90770439389</v>
      </c>
    </row>
    <row r="313" spans="1:7" ht="12.75">
      <c r="A313" s="17">
        <f>DATE(YEAR(A312),MONTH(A312)+1,DAY(A312))</f>
        <v>49859</v>
      </c>
      <c r="B313" s="18">
        <f>IF(AND(G312&lt;&gt;"",G312&gt;0),B312+1,REPT(,1))</f>
        <v>300</v>
      </c>
      <c r="C313" s="20">
        <f>IF(AND(G312&lt;&gt;"",G312&gt;0),IF(PMT($B$8/12,$B$7,-$B$5)&lt;=G312,PMT($B$8/12,$B$7,-$B$5),G312),REPT(,1))</f>
        <v>690.6258688096555</v>
      </c>
      <c r="D313" s="20">
        <f>IF(AND(G312&lt;&gt;"",G312&gt;0),$B$8/12*G312,REPT(,1))</f>
        <v>130.43905773385399</v>
      </c>
      <c r="E313" s="20">
        <f>IF(AND(G312&lt;&gt;"",G312&gt;0),C313-D313,REPT(,1))</f>
        <v>560.1868110758014</v>
      </c>
      <c r="F313" s="21">
        <v>0</v>
      </c>
      <c r="G313" s="20">
        <f>IF(AND(G312&lt;&gt;"",G312&gt;0),IF(C313-G312&lt;0,G312-E313-F313,C313-G312),REPT(,1))</f>
        <v>37385.72089331809</v>
      </c>
    </row>
    <row r="314" spans="1:7" ht="12.75">
      <c r="A314" s="17">
        <f>DATE(YEAR(A313),MONTH(A313)+1,DAY(A313))</f>
        <v>49890</v>
      </c>
      <c r="B314" s="18">
        <f>IF(AND(G313&lt;&gt;"",G313&gt;0),B313+1,REPT(,1))</f>
        <v>301</v>
      </c>
      <c r="C314" s="20">
        <f>IF(AND(G313&lt;&gt;"",G313&gt;0),IF(PMT($B$8/12,$B$7,-$B$5)&lt;=G313,PMT($B$8/12,$B$7,-$B$5),G313),REPT(,1))</f>
        <v>690.6258688096555</v>
      </c>
      <c r="D314" s="20">
        <f>IF(AND(G313&lt;&gt;"",G313&gt;0),$B$8/12*G313,REPT(,1))</f>
        <v>128.51341557078092</v>
      </c>
      <c r="E314" s="20">
        <f>IF(AND(G313&lt;&gt;"",G313&gt;0),C314-D314,REPT(,1))</f>
        <v>562.1124532388745</v>
      </c>
      <c r="F314" s="21">
        <v>0</v>
      </c>
      <c r="G314" s="20">
        <f>IF(AND(G313&lt;&gt;"",G313&gt;0),IF(C314-G313&lt;0,G313-E314-F314,C314-G313),REPT(,1))</f>
        <v>36823.60844007922</v>
      </c>
    </row>
    <row r="315" spans="1:7" ht="12.75">
      <c r="A315" s="17">
        <f>DATE(YEAR(A314),MONTH(A314)+1,DAY(A314))</f>
        <v>49921</v>
      </c>
      <c r="B315" s="18">
        <f>IF(AND(G314&lt;&gt;"",G314&gt;0),B314+1,REPT(,1))</f>
        <v>302</v>
      </c>
      <c r="C315" s="20">
        <f>IF(AND(G314&lt;&gt;"",G314&gt;0),IF(PMT($B$8/12,$B$7,-$B$5)&lt;=G314,PMT($B$8/12,$B$7,-$B$5),G314),REPT(,1))</f>
        <v>690.6258688096555</v>
      </c>
      <c r="D315" s="20">
        <f>IF(AND(G314&lt;&gt;"",G314&gt;0),$B$8/12*G314,REPT(,1))</f>
        <v>126.5811540127723</v>
      </c>
      <c r="E315" s="20">
        <f>IF(AND(G314&lt;&gt;"",G314&gt;0),C315-D315,REPT(,1))</f>
        <v>564.0447147968831</v>
      </c>
      <c r="F315" s="21">
        <v>0</v>
      </c>
      <c r="G315" s="20">
        <f>IF(AND(G314&lt;&gt;"",G314&gt;0),IF(C315-G314&lt;0,G314-E315-F315,C315-G314),REPT(,1))</f>
        <v>36259.563725282336</v>
      </c>
    </row>
    <row r="316" spans="1:7" ht="12.75">
      <c r="A316" s="17">
        <f>DATE(YEAR(A315),MONTH(A315)+1,DAY(A315))</f>
        <v>49951</v>
      </c>
      <c r="B316" s="18">
        <f>IF(AND(G315&lt;&gt;"",G315&gt;0),B315+1,REPT(,1))</f>
        <v>303</v>
      </c>
      <c r="C316" s="20">
        <f>IF(AND(G315&lt;&gt;"",G315&gt;0),IF(PMT($B$8/12,$B$7,-$B$5)&lt;=G315,PMT($B$8/12,$B$7,-$B$5),G315),REPT(,1))</f>
        <v>690.6258688096555</v>
      </c>
      <c r="D316" s="20">
        <f>IF(AND(G315&lt;&gt;"",G315&gt;0),$B$8/12*G315,REPT(,1))</f>
        <v>124.64225030565804</v>
      </c>
      <c r="E316" s="20">
        <f>IF(AND(G315&lt;&gt;"",G315&gt;0),C316-D316,REPT(,1))</f>
        <v>565.9836185039974</v>
      </c>
      <c r="F316" s="21">
        <v>0</v>
      </c>
      <c r="G316" s="20">
        <f>IF(AND(G315&lt;&gt;"",G315&gt;0),IF(C316-G315&lt;0,G315-E316-F316,C316-G315),REPT(,1))</f>
        <v>35693.58010677834</v>
      </c>
    </row>
    <row r="317" spans="1:7" ht="12.75">
      <c r="A317" s="17">
        <f>DATE(YEAR(A316),MONTH(A316)+1,DAY(A316))</f>
        <v>49982</v>
      </c>
      <c r="B317" s="18">
        <f>IF(AND(G316&lt;&gt;"",G316&gt;0),B316+1,REPT(,1))</f>
        <v>304</v>
      </c>
      <c r="C317" s="20">
        <f>IF(AND(G316&lt;&gt;"",G316&gt;0),IF(PMT($B$8/12,$B$7,-$B$5)&lt;=G316,PMT($B$8/12,$B$7,-$B$5),G316),REPT(,1))</f>
        <v>690.6258688096555</v>
      </c>
      <c r="D317" s="20">
        <f>IF(AND(G316&lt;&gt;"",G316&gt;0),$B$8/12*G316,REPT(,1))</f>
        <v>122.69668161705054</v>
      </c>
      <c r="E317" s="20">
        <f>IF(AND(G316&lt;&gt;"",G316&gt;0),C317-D317,REPT(,1))</f>
        <v>567.9291871926049</v>
      </c>
      <c r="F317" s="21">
        <v>0</v>
      </c>
      <c r="G317" s="20">
        <f>IF(AND(G316&lt;&gt;"",G316&gt;0),IF(C317-G316&lt;0,G316-E317-F317,C317-G316),REPT(,1))</f>
        <v>35125.650919585736</v>
      </c>
    </row>
    <row r="318" spans="1:7" ht="12.75">
      <c r="A318" s="17">
        <f>DATE(YEAR(A317),MONTH(A317)+1,DAY(A317))</f>
        <v>50012</v>
      </c>
      <c r="B318" s="18">
        <f>IF(AND(G317&lt;&gt;"",G317&gt;0),B317+1,REPT(,1))</f>
        <v>305</v>
      </c>
      <c r="C318" s="20">
        <f>IF(AND(G317&lt;&gt;"",G317&gt;0),IF(PMT($B$8/12,$B$7,-$B$5)&lt;=G317,PMT($B$8/12,$B$7,-$B$5),G317),REPT(,1))</f>
        <v>690.6258688096555</v>
      </c>
      <c r="D318" s="20">
        <f>IF(AND(G317&lt;&gt;"",G317&gt;0),$B$8/12*G317,REPT(,1))</f>
        <v>120.74442503607597</v>
      </c>
      <c r="E318" s="20">
        <f>IF(AND(G317&lt;&gt;"",G317&gt;0),C318-D318,REPT(,1))</f>
        <v>569.8814437735795</v>
      </c>
      <c r="F318" s="21">
        <v>0</v>
      </c>
      <c r="G318" s="20">
        <f>IF(AND(G317&lt;&gt;"",G317&gt;0),IF(C318-G317&lt;0,G317-E318-F318,C318-G317),REPT(,1))</f>
        <v>34555.76947581216</v>
      </c>
    </row>
    <row r="319" spans="1:7" ht="12.75">
      <c r="A319" s="17">
        <f>DATE(YEAR(A318),MONTH(A318)+1,DAY(A318))</f>
        <v>50043</v>
      </c>
      <c r="B319" s="18">
        <f>IF(AND(G318&lt;&gt;"",G318&gt;0),B318+1,REPT(,1))</f>
        <v>306</v>
      </c>
      <c r="C319" s="20">
        <f>IF(AND(G318&lt;&gt;"",G318&gt;0),IF(PMT($B$8/12,$B$7,-$B$5)&lt;=G318,PMT($B$8/12,$B$7,-$B$5),G318),REPT(,1))</f>
        <v>690.6258688096555</v>
      </c>
      <c r="D319" s="20">
        <f>IF(AND(G318&lt;&gt;"",G318&gt;0),$B$8/12*G318,REPT(,1))</f>
        <v>118.7854575731043</v>
      </c>
      <c r="E319" s="20">
        <f>IF(AND(G318&lt;&gt;"",G318&gt;0),C319-D319,REPT(,1))</f>
        <v>571.8404112365512</v>
      </c>
      <c r="F319" s="21">
        <v>0</v>
      </c>
      <c r="G319" s="20">
        <f>IF(AND(G318&lt;&gt;"",G318&gt;0),IF(C319-G318&lt;0,G318-E319-F319,C319-G318),REPT(,1))</f>
        <v>33983.929064575605</v>
      </c>
    </row>
    <row r="320" spans="1:7" ht="12.75">
      <c r="A320" s="17">
        <f>DATE(YEAR(A319),MONTH(A319)+1,DAY(A319))</f>
        <v>50074</v>
      </c>
      <c r="B320" s="18">
        <f>IF(AND(G319&lt;&gt;"",G319&gt;0),B319+1,REPT(,1))</f>
        <v>307</v>
      </c>
      <c r="C320" s="20">
        <f>IF(AND(G319&lt;&gt;"",G319&gt;0),IF(PMT($B$8/12,$B$7,-$B$5)&lt;=G319,PMT($B$8/12,$B$7,-$B$5),G319),REPT(,1))</f>
        <v>690.6258688096555</v>
      </c>
      <c r="D320" s="20">
        <f>IF(AND(G319&lt;&gt;"",G319&gt;0),$B$8/12*G319,REPT(,1))</f>
        <v>116.81975615947864</v>
      </c>
      <c r="E320" s="20">
        <f>IF(AND(G319&lt;&gt;"",G319&gt;0),C320-D320,REPT(,1))</f>
        <v>573.8061126501768</v>
      </c>
      <c r="F320" s="21">
        <v>0</v>
      </c>
      <c r="G320" s="20">
        <f>IF(AND(G319&lt;&gt;"",G319&gt;0),IF(C320-G319&lt;0,G319-E320-F320,C320-G319),REPT(,1))</f>
        <v>33410.12295192543</v>
      </c>
    </row>
    <row r="321" spans="1:7" ht="12.75">
      <c r="A321" s="17">
        <f>DATE(YEAR(A320),MONTH(A320)+1,DAY(A320))</f>
        <v>50102</v>
      </c>
      <c r="B321" s="18">
        <f>IF(AND(G320&lt;&gt;"",G320&gt;0),B320+1,REPT(,1))</f>
        <v>308</v>
      </c>
      <c r="C321" s="20">
        <f>IF(AND(G320&lt;&gt;"",G320&gt;0),IF(PMT($B$8/12,$B$7,-$B$5)&lt;=G320,PMT($B$8/12,$B$7,-$B$5),G320),REPT(,1))</f>
        <v>690.6258688096555</v>
      </c>
      <c r="D321" s="20">
        <f>IF(AND(G320&lt;&gt;"",G320&gt;0),$B$8/12*G320,REPT(,1))</f>
        <v>114.84729764724365</v>
      </c>
      <c r="E321" s="20">
        <f>IF(AND(G320&lt;&gt;"",G320&gt;0),C321-D321,REPT(,1))</f>
        <v>575.7785711624118</v>
      </c>
      <c r="F321" s="21">
        <v>0</v>
      </c>
      <c r="G321" s="20">
        <f>IF(AND(G320&lt;&gt;"",G320&gt;0),IF(C321-G320&lt;0,G320-E321-F321,C321-G320),REPT(,1))</f>
        <v>32834.34438076302</v>
      </c>
    </row>
    <row r="322" spans="1:7" ht="12.75">
      <c r="A322" s="17">
        <f>DATE(YEAR(A321),MONTH(A321)+1,DAY(A321))</f>
        <v>50133</v>
      </c>
      <c r="B322" s="18">
        <f>IF(AND(G321&lt;&gt;"",G321&gt;0),B321+1,REPT(,1))</f>
        <v>309</v>
      </c>
      <c r="C322" s="20">
        <f>IF(AND(G321&lt;&gt;"",G321&gt;0),IF(PMT($B$8/12,$B$7,-$B$5)&lt;=G321,PMT($B$8/12,$B$7,-$B$5),G321),REPT(,1))</f>
        <v>690.6258688096555</v>
      </c>
      <c r="D322" s="20">
        <f>IF(AND(G321&lt;&gt;"",G321&gt;0),$B$8/12*G321,REPT(,1))</f>
        <v>112.86805880887287</v>
      </c>
      <c r="E322" s="20">
        <f>IF(AND(G321&lt;&gt;"",G321&gt;0),C322-D322,REPT(,1))</f>
        <v>577.7578100007826</v>
      </c>
      <c r="F322" s="21">
        <v>0</v>
      </c>
      <c r="G322" s="20">
        <f>IF(AND(G321&lt;&gt;"",G321&gt;0),IF(C322-G321&lt;0,G321-E322-F322,C322-G321),REPT(,1))</f>
        <v>32256.586570762236</v>
      </c>
    </row>
    <row r="323" spans="1:7" ht="12.75">
      <c r="A323" s="17">
        <f>DATE(YEAR(A322),MONTH(A322)+1,DAY(A322))</f>
        <v>50163</v>
      </c>
      <c r="B323" s="18">
        <f>IF(AND(G322&lt;&gt;"",G322&gt;0),B322+1,REPT(,1))</f>
        <v>310</v>
      </c>
      <c r="C323" s="20">
        <f>IF(AND(G322&lt;&gt;"",G322&gt;0),IF(PMT($B$8/12,$B$7,-$B$5)&lt;=G322,PMT($B$8/12,$B$7,-$B$5),G322),REPT(,1))</f>
        <v>690.6258688096555</v>
      </c>
      <c r="D323" s="20">
        <f>IF(AND(G322&lt;&gt;"",G322&gt;0),$B$8/12*G322,REPT(,1))</f>
        <v>110.88201633699519</v>
      </c>
      <c r="E323" s="20">
        <f>IF(AND(G322&lt;&gt;"",G322&gt;0),C323-D323,REPT(,1))</f>
        <v>579.7438524726603</v>
      </c>
      <c r="F323" s="21">
        <v>0</v>
      </c>
      <c r="G323" s="20">
        <f>IF(AND(G322&lt;&gt;"",G322&gt;0),IF(C323-G322&lt;0,G322-E323-F323,C323-G322),REPT(,1))</f>
        <v>31676.842718289576</v>
      </c>
    </row>
    <row r="324" spans="1:7" ht="12.75">
      <c r="A324" s="17">
        <f>DATE(YEAR(A323),MONTH(A323)+1,DAY(A323))</f>
        <v>50194</v>
      </c>
      <c r="B324" s="18">
        <f>IF(AND(G323&lt;&gt;"",G323&gt;0),B323+1,REPT(,1))</f>
        <v>311</v>
      </c>
      <c r="C324" s="20">
        <f>IF(AND(G323&lt;&gt;"",G323&gt;0),IF(PMT($B$8/12,$B$7,-$B$5)&lt;=G323,PMT($B$8/12,$B$7,-$B$5),G323),REPT(,1))</f>
        <v>690.6258688096555</v>
      </c>
      <c r="D324" s="20">
        <f>IF(AND(G323&lt;&gt;"",G323&gt;0),$B$8/12*G323,REPT(,1))</f>
        <v>108.88914684412042</v>
      </c>
      <c r="E324" s="20">
        <f>IF(AND(G323&lt;&gt;"",G323&gt;0),C324-D324,REPT(,1))</f>
        <v>581.736721965535</v>
      </c>
      <c r="F324" s="21">
        <v>0</v>
      </c>
      <c r="G324" s="20">
        <f>IF(AND(G323&lt;&gt;"",G323&gt;0),IF(C324-G323&lt;0,G323-E324-F324,C324-G323),REPT(,1))</f>
        <v>31095.10599632404</v>
      </c>
    </row>
    <row r="325" spans="1:7" ht="12.75">
      <c r="A325" s="17">
        <f>DATE(YEAR(A324),MONTH(A324)+1,DAY(A324))</f>
        <v>50224</v>
      </c>
      <c r="B325" s="18">
        <f>IF(AND(G324&lt;&gt;"",G324&gt;0),B324+1,REPT(,1))</f>
        <v>312</v>
      </c>
      <c r="C325" s="20">
        <f>IF(AND(G324&lt;&gt;"",G324&gt;0),IF(PMT($B$8/12,$B$7,-$B$5)&lt;=G324,PMT($B$8/12,$B$7,-$B$5),G324),REPT(,1))</f>
        <v>690.6258688096555</v>
      </c>
      <c r="D325" s="20">
        <f>IF(AND(G324&lt;&gt;"",G324&gt;0),$B$8/12*G324,REPT(,1))</f>
        <v>106.88942686236389</v>
      </c>
      <c r="E325" s="20">
        <f>IF(AND(G324&lt;&gt;"",G324&gt;0),C325-D325,REPT(,1))</f>
        <v>583.7364419472916</v>
      </c>
      <c r="F325" s="21">
        <v>0</v>
      </c>
      <c r="G325" s="20">
        <f>IF(AND(G324&lt;&gt;"",G324&gt;0),IF(C325-G324&lt;0,G324-E325-F325,C325-G324),REPT(,1))</f>
        <v>30511.36955437675</v>
      </c>
    </row>
    <row r="326" spans="1:7" ht="12.75">
      <c r="A326" s="17">
        <f>DATE(YEAR(A325),MONTH(A325)+1,DAY(A325))</f>
        <v>50255</v>
      </c>
      <c r="B326" s="18">
        <f>IF(AND(G325&lt;&gt;"",G325&gt;0),B325+1,REPT(,1))</f>
        <v>313</v>
      </c>
      <c r="C326" s="20">
        <f>IF(AND(G325&lt;&gt;"",G325&gt;0),IF(PMT($B$8/12,$B$7,-$B$5)&lt;=G325,PMT($B$8/12,$B$7,-$B$5),G325),REPT(,1))</f>
        <v>690.6258688096555</v>
      </c>
      <c r="D326" s="20">
        <f>IF(AND(G325&lt;&gt;"",G325&gt;0),$B$8/12*G325,REPT(,1))</f>
        <v>104.88283284317008</v>
      </c>
      <c r="E326" s="20">
        <f>IF(AND(G325&lt;&gt;"",G325&gt;0),C326-D326,REPT(,1))</f>
        <v>585.7430359664854</v>
      </c>
      <c r="F326" s="21">
        <v>0</v>
      </c>
      <c r="G326" s="20">
        <f>IF(AND(G325&lt;&gt;"",G325&gt;0),IF(C326-G325&lt;0,G325-E326-F326,C326-G325),REPT(,1))</f>
        <v>29925.626518410263</v>
      </c>
    </row>
    <row r="327" spans="1:7" ht="12.75">
      <c r="A327" s="17">
        <f>DATE(YEAR(A326),MONTH(A326)+1,DAY(A326))</f>
        <v>50286</v>
      </c>
      <c r="B327" s="18">
        <f>IF(AND(G326&lt;&gt;"",G326&gt;0),B326+1,REPT(,1))</f>
        <v>314</v>
      </c>
      <c r="C327" s="20">
        <f>IF(AND(G326&lt;&gt;"",G326&gt;0),IF(PMT($B$8/12,$B$7,-$B$5)&lt;=G326,PMT($B$8/12,$B$7,-$B$5),G326),REPT(,1))</f>
        <v>690.6258688096555</v>
      </c>
      <c r="D327" s="20">
        <f>IF(AND(G326&lt;&gt;"",G326&gt;0),$B$8/12*G326,REPT(,1))</f>
        <v>102.86934115703528</v>
      </c>
      <c r="E327" s="20">
        <f>IF(AND(G326&lt;&gt;"",G326&gt;0),C327-D327,REPT(,1))</f>
        <v>587.7565276526202</v>
      </c>
      <c r="F327" s="21">
        <v>0</v>
      </c>
      <c r="G327" s="20">
        <f>IF(AND(G326&lt;&gt;"",G326&gt;0),IF(C327-G326&lt;0,G326-E327-F327,C327-G326),REPT(,1))</f>
        <v>29337.869990757645</v>
      </c>
    </row>
    <row r="328" spans="1:7" ht="12.75">
      <c r="A328" s="17">
        <f>DATE(YEAR(A327),MONTH(A327)+1,DAY(A327))</f>
        <v>50316</v>
      </c>
      <c r="B328" s="18">
        <f>IF(AND(G327&lt;&gt;"",G327&gt;0),B327+1,REPT(,1))</f>
        <v>315</v>
      </c>
      <c r="C328" s="20">
        <f>IF(AND(G327&lt;&gt;"",G327&gt;0),IF(PMT($B$8/12,$B$7,-$B$5)&lt;=G327,PMT($B$8/12,$B$7,-$B$5),G327),REPT(,1))</f>
        <v>690.6258688096555</v>
      </c>
      <c r="D328" s="20">
        <f>IF(AND(G327&lt;&gt;"",G327&gt;0),$B$8/12*G327,REPT(,1))</f>
        <v>100.8489280932294</v>
      </c>
      <c r="E328" s="20">
        <f>IF(AND(G327&lt;&gt;"",G327&gt;0),C328-D328,REPT(,1))</f>
        <v>589.776940716426</v>
      </c>
      <c r="F328" s="21">
        <v>0</v>
      </c>
      <c r="G328" s="20">
        <f>IF(AND(G327&lt;&gt;"",G327&gt;0),IF(C328-G327&lt;0,G327-E328-F328,C328-G327),REPT(,1))</f>
        <v>28748.093050041218</v>
      </c>
    </row>
    <row r="329" spans="1:7" ht="12.75">
      <c r="A329" s="17">
        <f>DATE(YEAR(A328),MONTH(A328)+1,DAY(A328))</f>
        <v>50347</v>
      </c>
      <c r="B329" s="18">
        <f>IF(AND(G328&lt;&gt;"",G328&gt;0),B328+1,REPT(,1))</f>
        <v>316</v>
      </c>
      <c r="C329" s="20">
        <f>IF(AND(G328&lt;&gt;"",G328&gt;0),IF(PMT($B$8/12,$B$7,-$B$5)&lt;=G328,PMT($B$8/12,$B$7,-$B$5),G328),REPT(,1))</f>
        <v>690.6258688096555</v>
      </c>
      <c r="D329" s="20">
        <f>IF(AND(G328&lt;&gt;"",G328&gt;0),$B$8/12*G328,REPT(,1))</f>
        <v>98.82156985951669</v>
      </c>
      <c r="E329" s="20">
        <f>IF(AND(G328&lt;&gt;"",G328&gt;0),C329-D329,REPT(,1))</f>
        <v>591.8042989501388</v>
      </c>
      <c r="F329" s="21">
        <v>0</v>
      </c>
      <c r="G329" s="20">
        <f>IF(AND(G328&lt;&gt;"",G328&gt;0),IF(C329-G328&lt;0,G328-E329-F329,C329-G328),REPT(,1))</f>
        <v>28156.28875109108</v>
      </c>
    </row>
    <row r="330" spans="1:7" ht="12.75">
      <c r="A330" s="17">
        <f>DATE(YEAR(A329),MONTH(A329)+1,DAY(A329))</f>
        <v>50377</v>
      </c>
      <c r="B330" s="18">
        <f>IF(AND(G329&lt;&gt;"",G329&gt;0),B329+1,REPT(,1))</f>
        <v>317</v>
      </c>
      <c r="C330" s="20">
        <f>IF(AND(G329&lt;&gt;"",G329&gt;0),IF(PMT($B$8/12,$B$7,-$B$5)&lt;=G329,PMT($B$8/12,$B$7,-$B$5),G329),REPT(,1))</f>
        <v>690.6258688096555</v>
      </c>
      <c r="D330" s="20">
        <f>IF(AND(G329&lt;&gt;"",G329&gt;0),$B$8/12*G329,REPT(,1))</f>
        <v>96.78724258187559</v>
      </c>
      <c r="E330" s="20">
        <f>IF(AND(G329&lt;&gt;"",G329&gt;0),C330-D330,REPT(,1))</f>
        <v>593.8386262277799</v>
      </c>
      <c r="F330" s="21">
        <v>0</v>
      </c>
      <c r="G330" s="20">
        <f>IF(AND(G329&lt;&gt;"",G329&gt;0),IF(C330-G329&lt;0,G329-E330-F330,C330-G329),REPT(,1))</f>
        <v>27562.450124863302</v>
      </c>
    </row>
    <row r="331" spans="1:7" ht="12.75">
      <c r="A331" s="17">
        <f>DATE(YEAR(A330),MONTH(A330)+1,DAY(A330))</f>
        <v>50408</v>
      </c>
      <c r="B331" s="18">
        <f>IF(AND(G330&lt;&gt;"",G330&gt;0),B330+1,REPT(,1))</f>
        <v>318</v>
      </c>
      <c r="C331" s="20">
        <f>IF(AND(G330&lt;&gt;"",G330&gt;0),IF(PMT($B$8/12,$B$7,-$B$5)&lt;=G330,PMT($B$8/12,$B$7,-$B$5),G330),REPT(,1))</f>
        <v>690.6258688096555</v>
      </c>
      <c r="D331" s="20">
        <f>IF(AND(G330&lt;&gt;"",G330&gt;0),$B$8/12*G330,REPT(,1))</f>
        <v>94.7459223042176</v>
      </c>
      <c r="E331" s="20">
        <f>IF(AND(G330&lt;&gt;"",G330&gt;0),C331-D331,REPT(,1))</f>
        <v>595.8799465054378</v>
      </c>
      <c r="F331" s="21">
        <v>0</v>
      </c>
      <c r="G331" s="20">
        <f>IF(AND(G330&lt;&gt;"",G330&gt;0),IF(C331-G330&lt;0,G330-E331-F331,C331-G330),REPT(,1))</f>
        <v>26966.570178357866</v>
      </c>
    </row>
    <row r="332" spans="1:7" ht="12.75">
      <c r="A332" s="17">
        <f>DATE(YEAR(A331),MONTH(A331)+1,DAY(A331))</f>
        <v>50439</v>
      </c>
      <c r="B332" s="18">
        <f>IF(AND(G331&lt;&gt;"",G331&gt;0),B331+1,REPT(,1))</f>
        <v>319</v>
      </c>
      <c r="C332" s="20">
        <f>IF(AND(G331&lt;&gt;"",G331&gt;0),IF(PMT($B$8/12,$B$7,-$B$5)&lt;=G331,PMT($B$8/12,$B$7,-$B$5),G331),REPT(,1))</f>
        <v>690.6258688096555</v>
      </c>
      <c r="D332" s="20">
        <f>IF(AND(G331&lt;&gt;"",G331&gt;0),$B$8/12*G331,REPT(,1))</f>
        <v>92.69758498810516</v>
      </c>
      <c r="E332" s="20">
        <f>IF(AND(G331&lt;&gt;"",G331&gt;0),C332-D332,REPT(,1))</f>
        <v>597.9282838215503</v>
      </c>
      <c r="F332" s="21">
        <v>0</v>
      </c>
      <c r="G332" s="20">
        <f>IF(AND(G331&lt;&gt;"",G331&gt;0),IF(C332-G331&lt;0,G331-E332-F332,C332-G331),REPT(,1))</f>
        <v>26368.641894536315</v>
      </c>
    </row>
    <row r="333" spans="1:7" ht="12.75">
      <c r="A333" s="17">
        <f>DATE(YEAR(A332),MONTH(A332)+1,DAY(A332))</f>
        <v>50467</v>
      </c>
      <c r="B333" s="18">
        <f>IF(AND(G332&lt;&gt;"",G332&gt;0),B332+1,REPT(,1))</f>
        <v>320</v>
      </c>
      <c r="C333" s="20">
        <f>IF(AND(G332&lt;&gt;"",G332&gt;0),IF(PMT($B$8/12,$B$7,-$B$5)&lt;=G332,PMT($B$8/12,$B$7,-$B$5),G332),REPT(,1))</f>
        <v>690.6258688096555</v>
      </c>
      <c r="D333" s="20">
        <f>IF(AND(G332&lt;&gt;"",G332&gt;0),$B$8/12*G332,REPT(,1))</f>
        <v>90.64220651246858</v>
      </c>
      <c r="E333" s="20">
        <f>IF(AND(G332&lt;&gt;"",G332&gt;0),C333-D333,REPT(,1))</f>
        <v>599.9836622971869</v>
      </c>
      <c r="F333" s="21">
        <v>0</v>
      </c>
      <c r="G333" s="20">
        <f>IF(AND(G332&lt;&gt;"",G332&gt;0),IF(C333-G332&lt;0,G332-E333-F333,C333-G332),REPT(,1))</f>
        <v>25768.65823223913</v>
      </c>
    </row>
    <row r="334" spans="1:7" ht="12.75">
      <c r="A334" s="17">
        <f>DATE(YEAR(A333),MONTH(A333)+1,DAY(A333))</f>
        <v>50498</v>
      </c>
      <c r="B334" s="18">
        <f>IF(AND(G333&lt;&gt;"",G333&gt;0),B333+1,REPT(,1))</f>
        <v>321</v>
      </c>
      <c r="C334" s="20">
        <f>IF(AND(G333&lt;&gt;"",G333&gt;0),IF(PMT($B$8/12,$B$7,-$B$5)&lt;=G333,PMT($B$8/12,$B$7,-$B$5),G333),REPT(,1))</f>
        <v>690.6258688096555</v>
      </c>
      <c r="D334" s="20">
        <f>IF(AND(G333&lt;&gt;"",G333&gt;0),$B$8/12*G333,REPT(,1))</f>
        <v>88.57976267332201</v>
      </c>
      <c r="E334" s="20">
        <f>IF(AND(G333&lt;&gt;"",G333&gt;0),C334-D334,REPT(,1))</f>
        <v>602.0461061363335</v>
      </c>
      <c r="F334" s="21">
        <v>0</v>
      </c>
      <c r="G334" s="20">
        <f>IF(AND(G333&lt;&gt;"",G333&gt;0),IF(C334-G333&lt;0,G333-E334-F334,C334-G333),REPT(,1))</f>
        <v>25166.612126102795</v>
      </c>
    </row>
    <row r="335" spans="1:7" ht="12.75">
      <c r="A335" s="17">
        <f>DATE(YEAR(A334),MONTH(A334)+1,DAY(A334))</f>
        <v>50528</v>
      </c>
      <c r="B335" s="18">
        <f>IF(AND(G334&lt;&gt;"",G334&gt;0),B334+1,REPT(,1))</f>
        <v>322</v>
      </c>
      <c r="C335" s="20">
        <f>IF(AND(G334&lt;&gt;"",G334&gt;0),IF(PMT($B$8/12,$B$7,-$B$5)&lt;=G334,PMT($B$8/12,$B$7,-$B$5),G334),REPT(,1))</f>
        <v>690.6258688096555</v>
      </c>
      <c r="D335" s="20">
        <f>IF(AND(G334&lt;&gt;"",G334&gt;0),$B$8/12*G334,REPT(,1))</f>
        <v>86.51022918347836</v>
      </c>
      <c r="E335" s="20">
        <f>IF(AND(G334&lt;&gt;"",G334&gt;0),C335-D335,REPT(,1))</f>
        <v>604.1156396261771</v>
      </c>
      <c r="F335" s="21">
        <v>0</v>
      </c>
      <c r="G335" s="20">
        <f>IF(AND(G334&lt;&gt;"",G334&gt;0),IF(C335-G334&lt;0,G334-E335-F335,C335-G334),REPT(,1))</f>
        <v>24562.49648647662</v>
      </c>
    </row>
    <row r="336" spans="1:7" ht="12.75">
      <c r="A336" s="17">
        <f>DATE(YEAR(A335),MONTH(A335)+1,DAY(A335))</f>
        <v>50559</v>
      </c>
      <c r="B336" s="18">
        <f>IF(AND(G335&lt;&gt;"",G335&gt;0),B335+1,REPT(,1))</f>
        <v>323</v>
      </c>
      <c r="C336" s="20">
        <f>IF(AND(G335&lt;&gt;"",G335&gt;0),IF(PMT($B$8/12,$B$7,-$B$5)&lt;=G335,PMT($B$8/12,$B$7,-$B$5),G335),REPT(,1))</f>
        <v>690.6258688096555</v>
      </c>
      <c r="D336" s="20">
        <f>IF(AND(G335&lt;&gt;"",G335&gt;0),$B$8/12*G335,REPT(,1))</f>
        <v>84.43358167226337</v>
      </c>
      <c r="E336" s="20">
        <f>IF(AND(G335&lt;&gt;"",G335&gt;0),C336-D336,REPT(,1))</f>
        <v>606.1922871373921</v>
      </c>
      <c r="F336" s="21">
        <v>0</v>
      </c>
      <c r="G336" s="20">
        <f>IF(AND(G335&lt;&gt;"",G335&gt;0),IF(C336-G335&lt;0,G335-E336-F336,C336-G335),REPT(,1))</f>
        <v>23956.304199339225</v>
      </c>
    </row>
    <row r="337" spans="1:7" ht="12.75">
      <c r="A337" s="17">
        <f>DATE(YEAR(A336),MONTH(A336)+1,DAY(A336))</f>
        <v>50589</v>
      </c>
      <c r="B337" s="18">
        <f>IF(AND(G336&lt;&gt;"",G336&gt;0),B336+1,REPT(,1))</f>
        <v>324</v>
      </c>
      <c r="C337" s="20">
        <f>IF(AND(G336&lt;&gt;"",G336&gt;0),IF(PMT($B$8/12,$B$7,-$B$5)&lt;=G336,PMT($B$8/12,$B$7,-$B$5),G336),REPT(,1))</f>
        <v>690.6258688096555</v>
      </c>
      <c r="D337" s="20">
        <f>IF(AND(G336&lt;&gt;"",G336&gt;0),$B$8/12*G336,REPT(,1))</f>
        <v>82.34979568522859</v>
      </c>
      <c r="E337" s="20">
        <f>IF(AND(G336&lt;&gt;"",G336&gt;0),C337-D337,REPT(,1))</f>
        <v>608.2760731244268</v>
      </c>
      <c r="F337" s="21">
        <v>0</v>
      </c>
      <c r="G337" s="20">
        <f>IF(AND(G336&lt;&gt;"",G336&gt;0),IF(C337-G336&lt;0,G336-E337-F337,C337-G336),REPT(,1))</f>
        <v>23348.0281262148</v>
      </c>
    </row>
    <row r="338" spans="1:7" ht="12.75">
      <c r="A338" s="17">
        <f>DATE(YEAR(A337),MONTH(A337)+1,DAY(A337))</f>
        <v>50620</v>
      </c>
      <c r="B338" s="18">
        <f>IF(AND(G337&lt;&gt;"",G337&gt;0),B337+1,REPT(,1))</f>
        <v>325</v>
      </c>
      <c r="C338" s="20">
        <f>IF(AND(G337&lt;&gt;"",G337&gt;0),IF(PMT($B$8/12,$B$7,-$B$5)&lt;=G337,PMT($B$8/12,$B$7,-$B$5),G337),REPT(,1))</f>
        <v>690.6258688096555</v>
      </c>
      <c r="D338" s="20">
        <f>IF(AND(G337&lt;&gt;"",G337&gt;0),$B$8/12*G337,REPT(,1))</f>
        <v>80.25884668386337</v>
      </c>
      <c r="E338" s="20">
        <f>IF(AND(G337&lt;&gt;"",G337&gt;0),C338-D338,REPT(,1))</f>
        <v>610.3670221257921</v>
      </c>
      <c r="F338" s="21">
        <v>0</v>
      </c>
      <c r="G338" s="20">
        <f>IF(AND(G337&lt;&gt;"",G337&gt;0),IF(C338-G337&lt;0,G337-E338-F338,C338-G337),REPT(,1))</f>
        <v>22737.661104089006</v>
      </c>
    </row>
    <row r="339" spans="1:7" ht="12.75">
      <c r="A339" s="17">
        <f>DATE(YEAR(A338),MONTH(A338)+1,DAY(A338))</f>
        <v>50651</v>
      </c>
      <c r="B339" s="18">
        <f>IF(AND(G338&lt;&gt;"",G338&gt;0),B338+1,REPT(,1))</f>
        <v>326</v>
      </c>
      <c r="C339" s="20">
        <f>IF(AND(G338&lt;&gt;"",G338&gt;0),IF(PMT($B$8/12,$B$7,-$B$5)&lt;=G338,PMT($B$8/12,$B$7,-$B$5),G338),REPT(,1))</f>
        <v>690.6258688096555</v>
      </c>
      <c r="D339" s="20">
        <f>IF(AND(G338&lt;&gt;"",G338&gt;0),$B$8/12*G338,REPT(,1))</f>
        <v>78.16071004530596</v>
      </c>
      <c r="E339" s="20">
        <f>IF(AND(G338&lt;&gt;"",G338&gt;0),C339-D339,REPT(,1))</f>
        <v>612.4651587643496</v>
      </c>
      <c r="F339" s="21">
        <v>0</v>
      </c>
      <c r="G339" s="20">
        <f>IF(AND(G338&lt;&gt;"",G338&gt;0),IF(C339-G338&lt;0,G338-E339-F339,C339-G338),REPT(,1))</f>
        <v>22125.195945324656</v>
      </c>
    </row>
    <row r="340" spans="1:7" ht="12.75">
      <c r="A340" s="17">
        <f>DATE(YEAR(A339),MONTH(A339)+1,DAY(A339))</f>
        <v>50681</v>
      </c>
      <c r="B340" s="18">
        <f>IF(AND(G339&lt;&gt;"",G339&gt;0),B339+1,REPT(,1))</f>
        <v>327</v>
      </c>
      <c r="C340" s="20">
        <f>IF(AND(G339&lt;&gt;"",G339&gt;0),IF(PMT($B$8/12,$B$7,-$B$5)&lt;=G339,PMT($B$8/12,$B$7,-$B$5),G339),REPT(,1))</f>
        <v>690.6258688096555</v>
      </c>
      <c r="D340" s="20">
        <f>IF(AND(G339&lt;&gt;"",G339&gt;0),$B$8/12*G339,REPT(,1))</f>
        <v>76.0553610620535</v>
      </c>
      <c r="E340" s="20">
        <f>IF(AND(G339&lt;&gt;"",G339&gt;0),C340-D340,REPT(,1))</f>
        <v>614.5705077476019</v>
      </c>
      <c r="F340" s="21">
        <v>0</v>
      </c>
      <c r="G340" s="20">
        <f>IF(AND(G339&lt;&gt;"",G339&gt;0),IF(C340-G339&lt;0,G339-E340-F340,C340-G339),REPT(,1))</f>
        <v>21510.625437577055</v>
      </c>
    </row>
    <row r="341" spans="1:7" ht="12.75">
      <c r="A341" s="17">
        <f>DATE(YEAR(A340),MONTH(A340)+1,DAY(A340))</f>
        <v>50712</v>
      </c>
      <c r="B341" s="18">
        <f>IF(AND(G340&lt;&gt;"",G340&gt;0),B340+1,REPT(,1))</f>
        <v>328</v>
      </c>
      <c r="C341" s="20">
        <f>IF(AND(G340&lt;&gt;"",G340&gt;0),IF(PMT($B$8/12,$B$7,-$B$5)&lt;=G340,PMT($B$8/12,$B$7,-$B$5),G340),REPT(,1))</f>
        <v>690.6258688096555</v>
      </c>
      <c r="D341" s="20">
        <f>IF(AND(G340&lt;&gt;"",G340&gt;0),$B$8/12*G340,REPT(,1))</f>
        <v>73.94277494167113</v>
      </c>
      <c r="E341" s="20">
        <f>IF(AND(G340&lt;&gt;"",G340&gt;0),C341-D341,REPT(,1))</f>
        <v>616.6830938679843</v>
      </c>
      <c r="F341" s="21">
        <v>0</v>
      </c>
      <c r="G341" s="20">
        <f>IF(AND(G340&lt;&gt;"",G340&gt;0),IF(C341-G340&lt;0,G340-E341-F341,C341-G340),REPT(,1))</f>
        <v>20893.94234370907</v>
      </c>
    </row>
    <row r="342" spans="1:7" ht="12.75">
      <c r="A342" s="17">
        <f>DATE(YEAR(A341),MONTH(A341)+1,DAY(A341))</f>
        <v>50742</v>
      </c>
      <c r="B342" s="18">
        <f>IF(AND(G341&lt;&gt;"",G341&gt;0),B341+1,REPT(,1))</f>
        <v>329</v>
      </c>
      <c r="C342" s="20">
        <f>IF(AND(G341&lt;&gt;"",G341&gt;0),IF(PMT($B$8/12,$B$7,-$B$5)&lt;=G341,PMT($B$8/12,$B$7,-$B$5),G341),REPT(,1))</f>
        <v>690.6258688096555</v>
      </c>
      <c r="D342" s="20">
        <f>IF(AND(G341&lt;&gt;"",G341&gt;0),$B$8/12*G341,REPT(,1))</f>
        <v>71.82292680649992</v>
      </c>
      <c r="E342" s="20">
        <f>IF(AND(G341&lt;&gt;"",G341&gt;0),C342-D342,REPT(,1))</f>
        <v>618.8029420031555</v>
      </c>
      <c r="F342" s="21">
        <v>0</v>
      </c>
      <c r="G342" s="20">
        <f>IF(AND(G341&lt;&gt;"",G341&gt;0),IF(C342-G341&lt;0,G341-E342-F342,C342-G341),REPT(,1))</f>
        <v>20275.139401705914</v>
      </c>
    </row>
    <row r="343" spans="1:7" ht="12.75">
      <c r="A343" s="17">
        <f>DATE(YEAR(A342),MONTH(A342)+1,DAY(A342))</f>
        <v>50773</v>
      </c>
      <c r="B343" s="18">
        <f>IF(AND(G342&lt;&gt;"",G342&gt;0),B342+1,REPT(,1))</f>
        <v>330</v>
      </c>
      <c r="C343" s="20">
        <f>IF(AND(G342&lt;&gt;"",G342&gt;0),IF(PMT($B$8/12,$B$7,-$B$5)&lt;=G342,PMT($B$8/12,$B$7,-$B$5),G342),REPT(,1))</f>
        <v>690.6258688096555</v>
      </c>
      <c r="D343" s="20">
        <f>IF(AND(G342&lt;&gt;"",G342&gt;0),$B$8/12*G342,REPT(,1))</f>
        <v>69.69579169336409</v>
      </c>
      <c r="E343" s="20">
        <f>IF(AND(G342&lt;&gt;"",G342&gt;0),C343-D343,REPT(,1))</f>
        <v>620.9300771162914</v>
      </c>
      <c r="F343" s="21">
        <v>0</v>
      </c>
      <c r="G343" s="20">
        <f>IF(AND(G342&lt;&gt;"",G342&gt;0),IF(C343-G342&lt;0,G342-E343-F343,C343-G342),REPT(,1))</f>
        <v>19654.20932458962</v>
      </c>
    </row>
    <row r="344" spans="1:7" ht="12.75">
      <c r="A344" s="17">
        <f>DATE(YEAR(A343),MONTH(A343)+1,DAY(A343))</f>
        <v>50804</v>
      </c>
      <c r="B344" s="18">
        <f>IF(AND(G343&lt;&gt;"",G343&gt;0),B343+1,REPT(,1))</f>
        <v>331</v>
      </c>
      <c r="C344" s="20">
        <f>IF(AND(G343&lt;&gt;"",G343&gt;0),IF(PMT($B$8/12,$B$7,-$B$5)&lt;=G343,PMT($B$8/12,$B$7,-$B$5),G343),REPT(,1))</f>
        <v>690.6258688096555</v>
      </c>
      <c r="D344" s="20">
        <f>IF(AND(G343&lt;&gt;"",G343&gt;0),$B$8/12*G343,REPT(,1))</f>
        <v>67.56134455327683</v>
      </c>
      <c r="E344" s="20">
        <f>IF(AND(G343&lt;&gt;"",G343&gt;0),C344-D344,REPT(,1))</f>
        <v>623.0645242563786</v>
      </c>
      <c r="F344" s="21">
        <v>0</v>
      </c>
      <c r="G344" s="20">
        <f>IF(AND(G343&lt;&gt;"",G343&gt;0),IF(C344-G343&lt;0,G343-E344-F344,C344-G343),REPT(,1))</f>
        <v>19031.144800333244</v>
      </c>
    </row>
    <row r="345" spans="1:7" ht="12.75">
      <c r="A345" s="17">
        <f>DATE(YEAR(A344),MONTH(A344)+1,DAY(A344))</f>
        <v>50832</v>
      </c>
      <c r="B345" s="18">
        <f>IF(AND(G344&lt;&gt;"",G344&gt;0),B344+1,REPT(,1))</f>
        <v>332</v>
      </c>
      <c r="C345" s="20">
        <f>IF(AND(G344&lt;&gt;"",G344&gt;0),IF(PMT($B$8/12,$B$7,-$B$5)&lt;=G344,PMT($B$8/12,$B$7,-$B$5),G344),REPT(,1))</f>
        <v>690.6258688096555</v>
      </c>
      <c r="D345" s="20">
        <f>IF(AND(G344&lt;&gt;"",G344&gt;0),$B$8/12*G344,REPT(,1))</f>
        <v>65.41956025114553</v>
      </c>
      <c r="E345" s="20">
        <f>IF(AND(G344&lt;&gt;"",G344&gt;0),C345-D345,REPT(,1))</f>
        <v>625.2063085585099</v>
      </c>
      <c r="F345" s="21">
        <v>0</v>
      </c>
      <c r="G345" s="20">
        <f>IF(AND(G344&lt;&gt;"",G344&gt;0),IF(C345-G344&lt;0,G344-E345-F345,C345-G344),REPT(,1))</f>
        <v>18405.938491774734</v>
      </c>
    </row>
    <row r="346" spans="1:7" ht="12.75">
      <c r="A346" s="17">
        <f>DATE(YEAR(A345),MONTH(A345)+1,DAY(A345))</f>
        <v>50863</v>
      </c>
      <c r="B346" s="18">
        <f>IF(AND(G345&lt;&gt;"",G345&gt;0),B345+1,REPT(,1))</f>
        <v>333</v>
      </c>
      <c r="C346" s="20">
        <f>IF(AND(G345&lt;&gt;"",G345&gt;0),IF(PMT($B$8/12,$B$7,-$B$5)&lt;=G345,PMT($B$8/12,$B$7,-$B$5),G345),REPT(,1))</f>
        <v>690.6258688096555</v>
      </c>
      <c r="D346" s="20">
        <f>IF(AND(G345&lt;&gt;"",G345&gt;0),$B$8/12*G345,REPT(,1))</f>
        <v>63.27041356547565</v>
      </c>
      <c r="E346" s="20">
        <f>IF(AND(G345&lt;&gt;"",G345&gt;0),C346-D346,REPT(,1))</f>
        <v>627.3554552441798</v>
      </c>
      <c r="F346" s="21">
        <v>0</v>
      </c>
      <c r="G346" s="20">
        <f>IF(AND(G345&lt;&gt;"",G345&gt;0),IF(C346-G345&lt;0,G345-E346-F346,C346-G345),REPT(,1))</f>
        <v>17778.583036530556</v>
      </c>
    </row>
    <row r="347" spans="1:7" ht="12.75">
      <c r="A347" s="17">
        <f>DATE(YEAR(A346),MONTH(A346)+1,DAY(A346))</f>
        <v>50893</v>
      </c>
      <c r="B347" s="18">
        <f>IF(AND(G346&lt;&gt;"",G346&gt;0),B346+1,REPT(,1))</f>
        <v>334</v>
      </c>
      <c r="C347" s="20">
        <f>IF(AND(G346&lt;&gt;"",G346&gt;0),IF(PMT($B$8/12,$B$7,-$B$5)&lt;=G346,PMT($B$8/12,$B$7,-$B$5),G346),REPT(,1))</f>
        <v>690.6258688096555</v>
      </c>
      <c r="D347" s="20">
        <f>IF(AND(G346&lt;&gt;"",G346&gt;0),$B$8/12*G346,REPT(,1))</f>
        <v>61.11387918807379</v>
      </c>
      <c r="E347" s="20">
        <f>IF(AND(G346&lt;&gt;"",G346&gt;0),C347-D347,REPT(,1))</f>
        <v>629.5119896215816</v>
      </c>
      <c r="F347" s="21">
        <v>0</v>
      </c>
      <c r="G347" s="20">
        <f>IF(AND(G346&lt;&gt;"",G346&gt;0),IF(C347-G346&lt;0,G346-E347-F347,C347-G346),REPT(,1))</f>
        <v>17149.071046908975</v>
      </c>
    </row>
    <row r="348" spans="1:7" ht="12.75">
      <c r="A348" s="17">
        <f>DATE(YEAR(A347),MONTH(A347)+1,DAY(A347))</f>
        <v>50924</v>
      </c>
      <c r="B348" s="18">
        <f>IF(AND(G347&lt;&gt;"",G347&gt;0),B347+1,REPT(,1))</f>
        <v>335</v>
      </c>
      <c r="C348" s="20">
        <f>IF(AND(G347&lt;&gt;"",G347&gt;0),IF(PMT($B$8/12,$B$7,-$B$5)&lt;=G347,PMT($B$8/12,$B$7,-$B$5),G347),REPT(,1))</f>
        <v>690.6258688096555</v>
      </c>
      <c r="D348" s="20">
        <f>IF(AND(G347&lt;&gt;"",G347&gt;0),$B$8/12*G347,REPT(,1))</f>
        <v>58.9499317237496</v>
      </c>
      <c r="E348" s="20">
        <f>IF(AND(G347&lt;&gt;"",G347&gt;0),C348-D348,REPT(,1))</f>
        <v>631.6759370859058</v>
      </c>
      <c r="F348" s="21">
        <v>0</v>
      </c>
      <c r="G348" s="20">
        <f>IF(AND(G347&lt;&gt;"",G347&gt;0),IF(C348-G347&lt;0,G347-E348-F348,C348-G347),REPT(,1))</f>
        <v>16517.39510982307</v>
      </c>
    </row>
    <row r="349" spans="1:7" ht="12.75">
      <c r="A349" s="17">
        <f>DATE(YEAR(A348),MONTH(A348)+1,DAY(A348))</f>
        <v>50954</v>
      </c>
      <c r="B349" s="18">
        <f>IF(AND(G348&lt;&gt;"",G348&gt;0),B348+1,REPT(,1))</f>
        <v>336</v>
      </c>
      <c r="C349" s="20">
        <f>IF(AND(G348&lt;&gt;"",G348&gt;0),IF(PMT($B$8/12,$B$7,-$B$5)&lt;=G348,PMT($B$8/12,$B$7,-$B$5),G348),REPT(,1))</f>
        <v>690.6258688096555</v>
      </c>
      <c r="D349" s="20">
        <f>IF(AND(G348&lt;&gt;"",G348&gt;0),$B$8/12*G348,REPT(,1))</f>
        <v>56.7785456900168</v>
      </c>
      <c r="E349" s="20">
        <f>IF(AND(G348&lt;&gt;"",G348&gt;0),C349-D349,REPT(,1))</f>
        <v>633.8473231196386</v>
      </c>
      <c r="F349" s="21">
        <v>0</v>
      </c>
      <c r="G349" s="20">
        <f>IF(AND(G348&lt;&gt;"",G348&gt;0),IF(C349-G348&lt;0,G348-E349-F349,C349-G348),REPT(,1))</f>
        <v>15883.54778670343</v>
      </c>
    </row>
    <row r="350" spans="1:7" ht="12.75">
      <c r="A350" s="17">
        <f>DATE(YEAR(A349),MONTH(A349)+1,DAY(A349))</f>
        <v>50985</v>
      </c>
      <c r="B350" s="18">
        <f>IF(AND(G349&lt;&gt;"",G349&gt;0),B349+1,REPT(,1))</f>
        <v>337</v>
      </c>
      <c r="C350" s="20">
        <f>IF(AND(G349&lt;&gt;"",G349&gt;0),IF(PMT($B$8/12,$B$7,-$B$5)&lt;=G349,PMT($B$8/12,$B$7,-$B$5),G349),REPT(,1))</f>
        <v>690.6258688096555</v>
      </c>
      <c r="D350" s="20">
        <f>IF(AND(G349&lt;&gt;"",G349&gt;0),$B$8/12*G349,REPT(,1))</f>
        <v>54.59969551679304</v>
      </c>
      <c r="E350" s="20">
        <f>IF(AND(G349&lt;&gt;"",G349&gt;0),C350-D350,REPT(,1))</f>
        <v>636.0261732928624</v>
      </c>
      <c r="F350" s="21">
        <v>0</v>
      </c>
      <c r="G350" s="20">
        <f>IF(AND(G349&lt;&gt;"",G349&gt;0),IF(C350-G349&lt;0,G349-E350-F350,C350-G349),REPT(,1))</f>
        <v>15247.521613410567</v>
      </c>
    </row>
    <row r="351" spans="1:7" ht="12.75">
      <c r="A351" s="17">
        <f>DATE(YEAR(A350),MONTH(A350)+1,DAY(A350))</f>
        <v>51016</v>
      </c>
      <c r="B351" s="18">
        <f>IF(AND(G350&lt;&gt;"",G350&gt;0),B350+1,REPT(,1))</f>
        <v>338</v>
      </c>
      <c r="C351" s="20">
        <f>IF(AND(G350&lt;&gt;"",G350&gt;0),IF(PMT($B$8/12,$B$7,-$B$5)&lt;=G350,PMT($B$8/12,$B$7,-$B$5),G350),REPT(,1))</f>
        <v>690.6258688096555</v>
      </c>
      <c r="D351" s="20">
        <f>IF(AND(G350&lt;&gt;"",G350&gt;0),$B$8/12*G350,REPT(,1))</f>
        <v>52.41335554609882</v>
      </c>
      <c r="E351" s="20">
        <f>IF(AND(G350&lt;&gt;"",G350&gt;0),C351-D351,REPT(,1))</f>
        <v>638.2125132635566</v>
      </c>
      <c r="F351" s="21">
        <v>0</v>
      </c>
      <c r="G351" s="20">
        <f>IF(AND(G350&lt;&gt;"",G350&gt;0),IF(C351-G350&lt;0,G350-E351-F351,C351-G350),REPT(,1))</f>
        <v>14609.30910014701</v>
      </c>
    </row>
    <row r="352" spans="1:7" ht="12.75">
      <c r="A352" s="17">
        <f>DATE(YEAR(A351),MONTH(A351)+1,DAY(A351))</f>
        <v>51046</v>
      </c>
      <c r="B352" s="18">
        <f>IF(AND(G351&lt;&gt;"",G351&gt;0),B351+1,REPT(,1))</f>
        <v>339</v>
      </c>
      <c r="C352" s="20">
        <f>IF(AND(G351&lt;&gt;"",G351&gt;0),IF(PMT($B$8/12,$B$7,-$B$5)&lt;=G351,PMT($B$8/12,$B$7,-$B$5),G351),REPT(,1))</f>
        <v>690.6258688096555</v>
      </c>
      <c r="D352" s="20">
        <f>IF(AND(G351&lt;&gt;"",G351&gt;0),$B$8/12*G351,REPT(,1))</f>
        <v>50.219500031755345</v>
      </c>
      <c r="E352" s="20">
        <f>IF(AND(G351&lt;&gt;"",G351&gt;0),C352-D352,REPT(,1))</f>
        <v>640.4063687779001</v>
      </c>
      <c r="F352" s="21">
        <v>0</v>
      </c>
      <c r="G352" s="20">
        <f>IF(AND(G351&lt;&gt;"",G351&gt;0),IF(C352-G351&lt;0,G351-E352-F352,C352-G351),REPT(,1))</f>
        <v>13968.90273136911</v>
      </c>
    </row>
    <row r="353" spans="1:7" ht="12.75">
      <c r="A353" s="17">
        <f>DATE(YEAR(A352),MONTH(A352)+1,DAY(A352))</f>
        <v>51077</v>
      </c>
      <c r="B353" s="18">
        <f>IF(AND(G352&lt;&gt;"",G352&gt;0),B352+1,REPT(,1))</f>
        <v>340</v>
      </c>
      <c r="C353" s="20">
        <f>IF(AND(G352&lt;&gt;"",G352&gt;0),IF(PMT($B$8/12,$B$7,-$B$5)&lt;=G352,PMT($B$8/12,$B$7,-$B$5),G352),REPT(,1))</f>
        <v>690.6258688096555</v>
      </c>
      <c r="D353" s="20">
        <f>IF(AND(G352&lt;&gt;"",G352&gt;0),$B$8/12*G352,REPT(,1))</f>
        <v>48.01810313908131</v>
      </c>
      <c r="E353" s="20">
        <f>IF(AND(G352&lt;&gt;"",G352&gt;0),C353-D353,REPT(,1))</f>
        <v>642.6077656705742</v>
      </c>
      <c r="F353" s="21">
        <v>0</v>
      </c>
      <c r="G353" s="20">
        <f>IF(AND(G352&lt;&gt;"",G352&gt;0),IF(C353-G352&lt;0,G352-E353-F353,C353-G352),REPT(,1))</f>
        <v>13326.294965698535</v>
      </c>
    </row>
    <row r="354" spans="1:7" ht="12.75">
      <c r="A354" s="17">
        <f>DATE(YEAR(A353),MONTH(A353)+1,DAY(A353))</f>
        <v>51107</v>
      </c>
      <c r="B354" s="18">
        <f>IF(AND(G353&lt;&gt;"",G353&gt;0),B353+1,REPT(,1))</f>
        <v>341</v>
      </c>
      <c r="C354" s="20">
        <f>IF(AND(G353&lt;&gt;"",G353&gt;0),IF(PMT($B$8/12,$B$7,-$B$5)&lt;=G353,PMT($B$8/12,$B$7,-$B$5),G353),REPT(,1))</f>
        <v>690.6258688096555</v>
      </c>
      <c r="D354" s="20">
        <f>IF(AND(G353&lt;&gt;"",G353&gt;0),$B$8/12*G353,REPT(,1))</f>
        <v>45.80913894458871</v>
      </c>
      <c r="E354" s="20">
        <f>IF(AND(G353&lt;&gt;"",G353&gt;0),C354-D354,REPT(,1))</f>
        <v>644.8167298650667</v>
      </c>
      <c r="F354" s="21">
        <v>0</v>
      </c>
      <c r="G354" s="20">
        <f>IF(AND(G353&lt;&gt;"",G353&gt;0),IF(C354-G353&lt;0,G353-E354-F354,C354-G353),REPT(,1))</f>
        <v>12681.478235833469</v>
      </c>
    </row>
    <row r="355" spans="1:7" ht="12.75">
      <c r="A355" s="17">
        <f>DATE(YEAR(A354),MONTH(A354)+1,DAY(A354))</f>
        <v>51138</v>
      </c>
      <c r="B355" s="18">
        <f>IF(AND(G354&lt;&gt;"",G354&gt;0),B354+1,REPT(,1))</f>
        <v>342</v>
      </c>
      <c r="C355" s="20">
        <f>IF(AND(G354&lt;&gt;"",G354&gt;0),IF(PMT($B$8/12,$B$7,-$B$5)&lt;=G354,PMT($B$8/12,$B$7,-$B$5),G354),REPT(,1))</f>
        <v>690.6258688096555</v>
      </c>
      <c r="D355" s="20">
        <f>IF(AND(G354&lt;&gt;"",G354&gt;0),$B$8/12*G354,REPT(,1))</f>
        <v>43.59258143567755</v>
      </c>
      <c r="E355" s="20">
        <f>IF(AND(G354&lt;&gt;"",G354&gt;0),C355-D355,REPT(,1))</f>
        <v>647.0332873739779</v>
      </c>
      <c r="F355" s="21">
        <v>0</v>
      </c>
      <c r="G355" s="20">
        <f>IF(AND(G354&lt;&gt;"",G354&gt;0),IF(C355-G354&lt;0,G354-E355-F355,C355-G354),REPT(,1))</f>
        <v>12034.444948459492</v>
      </c>
    </row>
    <row r="356" spans="1:7" ht="12.75">
      <c r="A356" s="17">
        <f>DATE(YEAR(A355),MONTH(A355)+1,DAY(A355))</f>
        <v>51169</v>
      </c>
      <c r="B356" s="18">
        <f>IF(AND(G355&lt;&gt;"",G355&gt;0),B355+1,REPT(,1))</f>
        <v>343</v>
      </c>
      <c r="C356" s="20">
        <f>IF(AND(G355&lt;&gt;"",G355&gt;0),IF(PMT($B$8/12,$B$7,-$B$5)&lt;=G355,PMT($B$8/12,$B$7,-$B$5),G355),REPT(,1))</f>
        <v>690.6258688096555</v>
      </c>
      <c r="D356" s="20">
        <f>IF(AND(G355&lt;&gt;"",G355&gt;0),$B$8/12*G355,REPT(,1))</f>
        <v>41.368404510329505</v>
      </c>
      <c r="E356" s="20">
        <f>IF(AND(G355&lt;&gt;"",G355&gt;0),C356-D356,REPT(,1))</f>
        <v>649.257464299326</v>
      </c>
      <c r="F356" s="21">
        <v>0</v>
      </c>
      <c r="G356" s="20">
        <f>IF(AND(G355&lt;&gt;"",G355&gt;0),IF(C356-G355&lt;0,G355-E356-F356,C356-G355),REPT(,1))</f>
        <v>11385.187484160166</v>
      </c>
    </row>
    <row r="357" spans="1:7" ht="12.75">
      <c r="A357" s="17">
        <f>DATE(YEAR(A356),MONTH(A356)+1,DAY(A356))</f>
        <v>51198</v>
      </c>
      <c r="B357" s="18">
        <f>IF(AND(G356&lt;&gt;"",G356&gt;0),B356+1,REPT(,1))</f>
        <v>344</v>
      </c>
      <c r="C357" s="20">
        <f>IF(AND(G356&lt;&gt;"",G356&gt;0),IF(PMT($B$8/12,$B$7,-$B$5)&lt;=G356,PMT($B$8/12,$B$7,-$B$5),G356),REPT(,1))</f>
        <v>690.6258688096555</v>
      </c>
      <c r="D357" s="20">
        <f>IF(AND(G356&lt;&gt;"",G356&gt;0),$B$8/12*G356,REPT(,1))</f>
        <v>39.13658197680057</v>
      </c>
      <c r="E357" s="20">
        <f>IF(AND(G356&lt;&gt;"",G356&gt;0),C357-D357,REPT(,1))</f>
        <v>651.4892868328549</v>
      </c>
      <c r="F357" s="21">
        <v>0</v>
      </c>
      <c r="G357" s="20">
        <f>IF(AND(G356&lt;&gt;"",G356&gt;0),IF(C357-G356&lt;0,G356-E357-F357,C357-G356),REPT(,1))</f>
        <v>10733.69819732731</v>
      </c>
    </row>
    <row r="358" spans="1:7" ht="12.75">
      <c r="A358" s="17">
        <f>DATE(YEAR(A357),MONTH(A357)+1,DAY(A357))</f>
        <v>51229</v>
      </c>
      <c r="B358" s="18">
        <f>IF(AND(G357&lt;&gt;"",G357&gt;0),B357+1,REPT(,1))</f>
        <v>345</v>
      </c>
      <c r="C358" s="20">
        <f>IF(AND(G357&lt;&gt;"",G357&gt;0),IF(PMT($B$8/12,$B$7,-$B$5)&lt;=G357,PMT($B$8/12,$B$7,-$B$5),G357),REPT(,1))</f>
        <v>690.6258688096555</v>
      </c>
      <c r="D358" s="20">
        <f>IF(AND(G357&lt;&gt;"",G357&gt;0),$B$8/12*G357,REPT(,1))</f>
        <v>36.89708755331263</v>
      </c>
      <c r="E358" s="20">
        <f>IF(AND(G357&lt;&gt;"",G357&gt;0),C358-D358,REPT(,1))</f>
        <v>653.7287812563428</v>
      </c>
      <c r="F358" s="21">
        <v>0</v>
      </c>
      <c r="G358" s="20">
        <f>IF(AND(G357&lt;&gt;"",G357&gt;0),IF(C358-G357&lt;0,G357-E358-F358,C358-G357),REPT(,1))</f>
        <v>10079.969416070968</v>
      </c>
    </row>
    <row r="359" spans="1:7" ht="12.75">
      <c r="A359" s="17">
        <f>DATE(YEAR(A358),MONTH(A358)+1,DAY(A358))</f>
        <v>51259</v>
      </c>
      <c r="B359" s="18">
        <f>IF(AND(G358&lt;&gt;"",G358&gt;0),B358+1,REPT(,1))</f>
        <v>346</v>
      </c>
      <c r="C359" s="20">
        <f>IF(AND(G358&lt;&gt;"",G358&gt;0),IF(PMT($B$8/12,$B$7,-$B$5)&lt;=G358,PMT($B$8/12,$B$7,-$B$5),G358),REPT(,1))</f>
        <v>690.6258688096555</v>
      </c>
      <c r="D359" s="20">
        <f>IF(AND(G358&lt;&gt;"",G358&gt;0),$B$8/12*G358,REPT(,1))</f>
        <v>34.64989486774395</v>
      </c>
      <c r="E359" s="20">
        <f>IF(AND(G358&lt;&gt;"",G358&gt;0),C359-D359,REPT(,1))</f>
        <v>655.9759739419115</v>
      </c>
      <c r="F359" s="21">
        <v>0</v>
      </c>
      <c r="G359" s="20">
        <f>IF(AND(G358&lt;&gt;"",G358&gt;0),IF(C359-G358&lt;0,G358-E359-F359,C359-G358),REPT(,1))</f>
        <v>9423.993442129056</v>
      </c>
    </row>
    <row r="360" spans="1:7" ht="12.75">
      <c r="A360" s="17">
        <f>DATE(YEAR(A359),MONTH(A359)+1,DAY(A359))</f>
        <v>51290</v>
      </c>
      <c r="B360" s="18">
        <f>IF(AND(G359&lt;&gt;"",G359&gt;0),B359+1,REPT(,1))</f>
        <v>347</v>
      </c>
      <c r="C360" s="20">
        <f>IF(AND(G359&lt;&gt;"",G359&gt;0),IF(PMT($B$8/12,$B$7,-$B$5)&lt;=G359,PMT($B$8/12,$B$7,-$B$5),G359),REPT(,1))</f>
        <v>690.6258688096555</v>
      </c>
      <c r="D360" s="20">
        <f>IF(AND(G359&lt;&gt;"",G359&gt;0),$B$8/12*G359,REPT(,1))</f>
        <v>32.39497745731863</v>
      </c>
      <c r="E360" s="20">
        <f>IF(AND(G359&lt;&gt;"",G359&gt;0),C360-D360,REPT(,1))</f>
        <v>658.2308913523368</v>
      </c>
      <c r="F360" s="21">
        <v>0</v>
      </c>
      <c r="G360" s="20">
        <f>IF(AND(G359&lt;&gt;"",G359&gt;0),IF(C360-G359&lt;0,G359-E360-F360,C360-G359),REPT(,1))</f>
        <v>8765.762550776719</v>
      </c>
    </row>
    <row r="361" spans="1:7" ht="12.75">
      <c r="A361" s="17">
        <f>DATE(YEAR(A360),MONTH(A360)+1,DAY(A360))</f>
        <v>51320</v>
      </c>
      <c r="B361" s="18">
        <f>IF(AND(G360&lt;&gt;"",G360&gt;0),B360+1,REPT(,1))</f>
        <v>348</v>
      </c>
      <c r="C361" s="20">
        <f>IF(AND(G360&lt;&gt;"",G360&gt;0),IF(PMT($B$8/12,$B$7,-$B$5)&lt;=G360,PMT($B$8/12,$B$7,-$B$5),G360),REPT(,1))</f>
        <v>690.6258688096555</v>
      </c>
      <c r="D361" s="20">
        <f>IF(AND(G360&lt;&gt;"",G360&gt;0),$B$8/12*G360,REPT(,1))</f>
        <v>30.132308768294973</v>
      </c>
      <c r="E361" s="20">
        <f>IF(AND(G360&lt;&gt;"",G360&gt;0),C361-D361,REPT(,1))</f>
        <v>660.4935600413605</v>
      </c>
      <c r="F361" s="21">
        <v>0</v>
      </c>
      <c r="G361" s="20">
        <f>IF(AND(G360&lt;&gt;"",G360&gt;0),IF(C361-G360&lt;0,G360-E361-F361,C361-G360),REPT(,1))</f>
        <v>8105.268990735358</v>
      </c>
    </row>
    <row r="362" spans="1:7" ht="12.75">
      <c r="A362" s="17">
        <f>DATE(YEAR(A361),MONTH(A361)+1,DAY(A361))</f>
        <v>51351</v>
      </c>
      <c r="B362" s="18">
        <f>IF(AND(G361&lt;&gt;"",G361&gt;0),B361+1,REPT(,1))</f>
        <v>349</v>
      </c>
      <c r="C362" s="20">
        <f>IF(AND(G361&lt;&gt;"",G361&gt;0),IF(PMT($B$8/12,$B$7,-$B$5)&lt;=G361,PMT($B$8/12,$B$7,-$B$5),G361),REPT(,1))</f>
        <v>690.6258688096555</v>
      </c>
      <c r="D362" s="20">
        <f>IF(AND(G361&lt;&gt;"",G361&gt;0),$B$8/12*G361,REPT(,1))</f>
        <v>27.861862155652794</v>
      </c>
      <c r="E362" s="20">
        <f>IF(AND(G361&lt;&gt;"",G361&gt;0),C362-D362,REPT(,1))</f>
        <v>662.7640066540026</v>
      </c>
      <c r="F362" s="21">
        <v>0</v>
      </c>
      <c r="G362" s="20">
        <f>IF(AND(G361&lt;&gt;"",G361&gt;0),IF(C362-G361&lt;0,G361-E362-F362,C362-G361),REPT(,1))</f>
        <v>7442.504984081355</v>
      </c>
    </row>
    <row r="363" spans="1:7" ht="12.75">
      <c r="A363" s="17">
        <f>DATE(YEAR(A362),MONTH(A362)+1,DAY(A362))</f>
        <v>51382</v>
      </c>
      <c r="B363" s="18">
        <f>IF(AND(G362&lt;&gt;"",G362&gt;0),B362+1,REPT(,1))</f>
        <v>350</v>
      </c>
      <c r="C363" s="20">
        <f>IF(AND(G362&lt;&gt;"",G362&gt;0),IF(PMT($B$8/12,$B$7,-$B$5)&lt;=G362,PMT($B$8/12,$B$7,-$B$5),G362),REPT(,1))</f>
        <v>690.6258688096555</v>
      </c>
      <c r="D363" s="20">
        <f>IF(AND(G362&lt;&gt;"",G362&gt;0),$B$8/12*G362,REPT(,1))</f>
        <v>25.58361088277966</v>
      </c>
      <c r="E363" s="20">
        <f>IF(AND(G362&lt;&gt;"",G362&gt;0),C363-D363,REPT(,1))</f>
        <v>665.0422579268758</v>
      </c>
      <c r="F363" s="21">
        <v>0</v>
      </c>
      <c r="G363" s="20">
        <f>IF(AND(G362&lt;&gt;"",G362&gt;0),IF(C363-G362&lt;0,G362-E363-F363,C363-G362),REPT(,1))</f>
        <v>6777.462726154479</v>
      </c>
    </row>
    <row r="364" spans="1:7" ht="12.75">
      <c r="A364" s="17">
        <f>DATE(YEAR(A363),MONTH(A363)+1,DAY(A363))</f>
        <v>51412</v>
      </c>
      <c r="B364" s="18">
        <f>IF(AND(G363&lt;&gt;"",G363&gt;0),B363+1,REPT(,1))</f>
        <v>351</v>
      </c>
      <c r="C364" s="20">
        <f>IF(AND(G363&lt;&gt;"",G363&gt;0),IF(PMT($B$8/12,$B$7,-$B$5)&lt;=G363,PMT($B$8/12,$B$7,-$B$5),G363),REPT(,1))</f>
        <v>690.6258688096555</v>
      </c>
      <c r="D364" s="20">
        <f>IF(AND(G363&lt;&gt;"",G363&gt;0),$B$8/12*G363,REPT(,1))</f>
        <v>23.297528121156024</v>
      </c>
      <c r="E364" s="20">
        <f>IF(AND(G363&lt;&gt;"",G363&gt;0),C364-D364,REPT(,1))</f>
        <v>667.3283406884995</v>
      </c>
      <c r="F364" s="21">
        <v>0</v>
      </c>
      <c r="G364" s="20">
        <f>IF(AND(G363&lt;&gt;"",G363&gt;0),IF(C364-G363&lt;0,G363-E364-F364,C364-G363),REPT(,1))</f>
        <v>6110.13438546598</v>
      </c>
    </row>
    <row r="365" spans="1:7" ht="12.75">
      <c r="A365" s="17">
        <f>DATE(YEAR(A364),MONTH(A364)+1,DAY(A364))</f>
        <v>51443</v>
      </c>
      <c r="B365" s="18">
        <f>IF(AND(G364&lt;&gt;"",G364&gt;0),B364+1,REPT(,1))</f>
        <v>352</v>
      </c>
      <c r="C365" s="20">
        <f>IF(AND(G364&lt;&gt;"",G364&gt;0),IF(PMT($B$8/12,$B$7,-$B$5)&lt;=G364,PMT($B$8/12,$B$7,-$B$5),G364),REPT(,1))</f>
        <v>690.6258688096555</v>
      </c>
      <c r="D365" s="20">
        <f>IF(AND(G364&lt;&gt;"",G364&gt;0),$B$8/12*G364,REPT(,1))</f>
        <v>21.003586950039306</v>
      </c>
      <c r="E365" s="20">
        <f>IF(AND(G364&lt;&gt;"",G364&gt;0),C365-D365,REPT(,1))</f>
        <v>669.6222818596161</v>
      </c>
      <c r="F365" s="21">
        <v>0</v>
      </c>
      <c r="G365" s="20">
        <f>IF(AND(G364&lt;&gt;"",G364&gt;0),IF(C365-G364&lt;0,G364-E365-F365,C365-G364),REPT(,1))</f>
        <v>5440.512103606364</v>
      </c>
    </row>
    <row r="366" spans="1:7" ht="12.75">
      <c r="A366" s="17">
        <f>DATE(YEAR(A365),MONTH(A365)+1,DAY(A365))</f>
        <v>51473</v>
      </c>
      <c r="B366" s="18">
        <f>IF(AND(G365&lt;&gt;"",G365&gt;0),B365+1,REPT(,1))</f>
        <v>353</v>
      </c>
      <c r="C366" s="20">
        <f>IF(AND(G365&lt;&gt;"",G365&gt;0),IF(PMT($B$8/12,$B$7,-$B$5)&lt;=G365,PMT($B$8/12,$B$7,-$B$5),G365),REPT(,1))</f>
        <v>690.6258688096555</v>
      </c>
      <c r="D366" s="20">
        <f>IF(AND(G365&lt;&gt;"",G365&gt;0),$B$8/12*G365,REPT(,1))</f>
        <v>18.701760356146874</v>
      </c>
      <c r="E366" s="20">
        <f>IF(AND(G365&lt;&gt;"",G365&gt;0),C366-D366,REPT(,1))</f>
        <v>671.9241084535086</v>
      </c>
      <c r="F366" s="21">
        <v>0</v>
      </c>
      <c r="G366" s="20">
        <f>IF(AND(G365&lt;&gt;"",G365&gt;0),IF(C366-G365&lt;0,G365-E366-F366,C366-G365),REPT(,1))</f>
        <v>4768.587995152855</v>
      </c>
    </row>
    <row r="367" spans="1:7" ht="12.75">
      <c r="A367" s="17">
        <f>DATE(YEAR(A366),MONTH(A366)+1,DAY(A366))</f>
        <v>51504</v>
      </c>
      <c r="B367" s="18">
        <f>IF(AND(G366&lt;&gt;"",G366&gt;0),B366+1,REPT(,1))</f>
        <v>354</v>
      </c>
      <c r="C367" s="20">
        <f>IF(AND(G366&lt;&gt;"",G366&gt;0),IF(PMT($B$8/12,$B$7,-$B$5)&lt;=G366,PMT($B$8/12,$B$7,-$B$5),G366),REPT(,1))</f>
        <v>690.6258688096555</v>
      </c>
      <c r="D367" s="20">
        <f>IF(AND(G366&lt;&gt;"",G366&gt;0),$B$8/12*G366,REPT(,1))</f>
        <v>16.39202123333794</v>
      </c>
      <c r="E367" s="20">
        <f>IF(AND(G366&lt;&gt;"",G366&gt;0),C367-D367,REPT(,1))</f>
        <v>674.2338475763175</v>
      </c>
      <c r="F367" s="21">
        <v>0</v>
      </c>
      <c r="G367" s="20">
        <f>IF(AND(G366&lt;&gt;"",G366&gt;0),IF(C367-G366&lt;0,G366-E367-F367,C367-G366),REPT(,1))</f>
        <v>4094.3541475765373</v>
      </c>
    </row>
    <row r="368" spans="1:7" ht="12.75">
      <c r="A368" s="17">
        <f>DATE(YEAR(A367),MONTH(A367)+1,DAY(A367))</f>
        <v>51535</v>
      </c>
      <c r="B368" s="18">
        <f>IF(AND(G367&lt;&gt;"",G367&gt;0),B367+1,REPT(,1))</f>
        <v>355</v>
      </c>
      <c r="C368" s="20">
        <f>IF(AND(G367&lt;&gt;"",G367&gt;0),IF(PMT($B$8/12,$B$7,-$B$5)&lt;=G367,PMT($B$8/12,$B$7,-$B$5),G367),REPT(,1))</f>
        <v>690.6258688096555</v>
      </c>
      <c r="D368" s="20">
        <f>IF(AND(G367&lt;&gt;"",G367&gt;0),$B$8/12*G367,REPT(,1))</f>
        <v>14.074342382294347</v>
      </c>
      <c r="E368" s="20">
        <f>IF(AND(G367&lt;&gt;"",G367&gt;0),C368-D368,REPT(,1))</f>
        <v>676.5515264273611</v>
      </c>
      <c r="F368" s="21">
        <v>0</v>
      </c>
      <c r="G368" s="20">
        <f>IF(AND(G367&lt;&gt;"",G367&gt;0),IF(C368-G367&lt;0,G367-E368-F368,C368-G367),REPT(,1))</f>
        <v>3417.802621149176</v>
      </c>
    </row>
    <row r="369" spans="1:7" ht="12.75">
      <c r="A369" s="17">
        <f>DATE(YEAR(A368),MONTH(A368)+1,DAY(A368))</f>
        <v>51563</v>
      </c>
      <c r="B369" s="18">
        <f>IF(AND(G368&lt;&gt;"",G368&gt;0),B368+1,REPT(,1))</f>
        <v>356</v>
      </c>
      <c r="C369" s="20">
        <f>IF(AND(G368&lt;&gt;"",G368&gt;0),IF(PMT($B$8/12,$B$7,-$B$5)&lt;=G368,PMT($B$8/12,$B$7,-$B$5),G368),REPT(,1))</f>
        <v>690.6258688096555</v>
      </c>
      <c r="D369" s="20">
        <f>IF(AND(G368&lt;&gt;"",G368&gt;0),$B$8/12*G368,REPT(,1))</f>
        <v>11.748696510200293</v>
      </c>
      <c r="E369" s="20">
        <f>IF(AND(G368&lt;&gt;"",G368&gt;0),C369-D369,REPT(,1))</f>
        <v>678.8771722994552</v>
      </c>
      <c r="F369" s="21">
        <v>0</v>
      </c>
      <c r="G369" s="20">
        <f>IF(AND(G368&lt;&gt;"",G368&gt;0),IF(C369-G368&lt;0,G368-E369-F369,C369-G368),REPT(,1))</f>
        <v>2738.925448849721</v>
      </c>
    </row>
    <row r="370" spans="1:7" ht="12.75">
      <c r="A370" s="17">
        <f>DATE(YEAR(A369),MONTH(A369)+1,DAY(A369))</f>
        <v>51594</v>
      </c>
      <c r="B370" s="18">
        <f>IF(AND(G369&lt;&gt;"",G369&gt;0),B369+1,REPT(,1))</f>
        <v>357</v>
      </c>
      <c r="C370" s="20">
        <f>IF(AND(G369&lt;&gt;"",G369&gt;0),IF(PMT($B$8/12,$B$7,-$B$5)&lt;=G369,PMT($B$8/12,$B$7,-$B$5),G369),REPT(,1))</f>
        <v>690.6258688096555</v>
      </c>
      <c r="D370" s="20">
        <f>IF(AND(G369&lt;&gt;"",G369&gt;0),$B$8/12*G369,REPT(,1))</f>
        <v>9.415056230420916</v>
      </c>
      <c r="E370" s="20">
        <f>IF(AND(G369&lt;&gt;"",G369&gt;0),C370-D370,REPT(,1))</f>
        <v>681.2108125792346</v>
      </c>
      <c r="F370" s="21">
        <v>0</v>
      </c>
      <c r="G370" s="20">
        <f>IF(AND(G369&lt;&gt;"",G369&gt;0),IF(C370-G369&lt;0,G369-E370-F370,C370-G369),REPT(,1))</f>
        <v>2057.714636270486</v>
      </c>
    </row>
    <row r="371" spans="1:7" ht="12.75">
      <c r="A371" s="17">
        <f>DATE(YEAR(A370),MONTH(A370)+1,DAY(A370))</f>
        <v>51624</v>
      </c>
      <c r="B371" s="18">
        <f>IF(AND(G370&lt;&gt;"",G370&gt;0),B370+1,REPT(,1))</f>
        <v>358</v>
      </c>
      <c r="C371" s="20">
        <f>IF(AND(G370&lt;&gt;"",G370&gt;0),IF(PMT($B$8/12,$B$7,-$B$5)&lt;=G370,PMT($B$8/12,$B$7,-$B$5),G370),REPT(,1))</f>
        <v>690.6258688096555</v>
      </c>
      <c r="D371" s="20">
        <f>IF(AND(G370&lt;&gt;"",G370&gt;0),$B$8/12*G370,REPT(,1))</f>
        <v>7.073394062179796</v>
      </c>
      <c r="E371" s="20">
        <f>IF(AND(G370&lt;&gt;"",G370&gt;0),C371-D371,REPT(,1))</f>
        <v>683.5524747474757</v>
      </c>
      <c r="F371" s="21">
        <v>0</v>
      </c>
      <c r="G371" s="20">
        <f>IF(AND(G370&lt;&gt;"",G370&gt;0),IF(C371-G370&lt;0,G370-E371-F371,C371-G370),REPT(,1))</f>
        <v>1374.1621615230106</v>
      </c>
    </row>
    <row r="372" spans="1:7" ht="12.75">
      <c r="A372" s="17">
        <f>DATE(YEAR(A371),MONTH(A371)+1,DAY(A371))</f>
        <v>51655</v>
      </c>
      <c r="B372" s="18">
        <f>IF(AND(G371&lt;&gt;"",G371&gt;0),B371+1,REPT(,1))</f>
        <v>359</v>
      </c>
      <c r="C372" s="20">
        <f>IF(AND(G371&lt;&gt;"",G371&gt;0),IF(PMT($B$8/12,$B$7,-$B$5)&lt;=G371,PMT($B$8/12,$B$7,-$B$5),G371),REPT(,1))</f>
        <v>690.6258688096555</v>
      </c>
      <c r="D372" s="20">
        <f>IF(AND(G371&lt;&gt;"",G371&gt;0),$B$8/12*G371,REPT(,1))</f>
        <v>4.723682430235349</v>
      </c>
      <c r="E372" s="20">
        <f>IF(AND(G371&lt;&gt;"",G371&gt;0),C372-D372,REPT(,1))</f>
        <v>685.9021863794201</v>
      </c>
      <c r="F372" s="21">
        <v>0</v>
      </c>
      <c r="G372" s="20">
        <f>IF(AND(G371&lt;&gt;"",G371&gt;0),IF(C372-G371&lt;0,G371-E372-F372,C372-G371),REPT(,1))</f>
        <v>688.2599751435905</v>
      </c>
    </row>
    <row r="373" spans="1:7" ht="12.75">
      <c r="A373" s="17">
        <f>DATE(YEAR(A372),MONTH(A372)+1,DAY(A372))</f>
        <v>51685</v>
      </c>
      <c r="B373" s="18">
        <f>IF(AND(G372&lt;&gt;"",G372&gt;0),B372+1,REPT(,1))</f>
        <v>360</v>
      </c>
      <c r="C373" s="20">
        <f>IF(AND(G372&lt;&gt;"",G372&gt;0),IF(PMT($B$8/12,$B$7,-$B$5)&lt;=G372,PMT($B$8/12,$B$7,-$B$5),G372),REPT(,1))</f>
        <v>688.2599751435905</v>
      </c>
      <c r="D373" s="20">
        <f>IF(AND(G372&lt;&gt;"",G372&gt;0),$B$8/12*G372,REPT(,1))</f>
        <v>2.365893664556092</v>
      </c>
      <c r="E373" s="20">
        <f>IF(AND(G372&lt;&gt;"",G372&gt;0),C373-D373,REPT(,1))</f>
        <v>685.8940814790344</v>
      </c>
      <c r="F373" s="21">
        <v>0</v>
      </c>
      <c r="G373" s="20">
        <f>IF(AND(G372&lt;&gt;"",G372&gt;0),IF(C373-G372&lt;0,G372-E373-F373,C373-G372),REPT(,1))</f>
        <v>0</v>
      </c>
    </row>
    <row r="374" spans="2:7" ht="12.75">
      <c r="B374" s="28"/>
      <c r="C374" s="28"/>
      <c r="D374" s="28"/>
      <c r="E374" s="28"/>
      <c r="F374" s="28"/>
      <c r="G374" s="28"/>
    </row>
  </sheetData>
  <sheetProtection selectLockedCells="1" selectUnlockedCells="1"/>
  <conditionalFormatting sqref="F14:F373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/>
  <headerFooter alignWithMargins="0">
    <oddHeader>&amp;CPrepared by Timothy R. Mayes &amp;D&amp;RPage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2"/>
  <sheetViews>
    <sheetView workbookViewId="0" topLeftCell="A1">
      <selection activeCell="M27" activeCellId="1" sqref="F77:F370 M27"/>
    </sheetView>
  </sheetViews>
  <sheetFormatPr defaultColWidth="9.33203125" defaultRowHeight="12.75"/>
  <cols>
    <col min="1" max="1" width="6" style="0" customWidth="1"/>
    <col min="2" max="3" width="7.83203125" style="0" customWidth="1"/>
    <col min="4" max="4" width="10.66015625" style="0" customWidth="1"/>
  </cols>
  <sheetData>
    <row r="1" spans="1:15" ht="12.75">
      <c r="A1" s="29" t="s">
        <v>11</v>
      </c>
      <c r="B1" s="29" t="s">
        <v>18</v>
      </c>
      <c r="C1" s="29" t="s">
        <v>19</v>
      </c>
      <c r="D1" s="29" t="s">
        <v>17</v>
      </c>
      <c r="O1" s="26"/>
    </row>
    <row r="2" spans="1:4" ht="12.75">
      <c r="A2" s="30">
        <f>'Amortization Schedule'!B13</f>
        <v>0</v>
      </c>
      <c r="B2" s="30">
        <f>'Amortization Schedule'!D13</f>
        <v>0</v>
      </c>
      <c r="C2" s="30">
        <f>'Amortization Schedule'!E13</f>
        <v>0</v>
      </c>
      <c r="D2" s="31">
        <f>'Amortization Schedule'!G13</f>
        <v>142500</v>
      </c>
    </row>
    <row r="3" spans="1:4" ht="12.75">
      <c r="A3" s="30">
        <f>'Amortization Schedule'!B14</f>
        <v>1</v>
      </c>
      <c r="B3" s="32">
        <f>'Amortization Schedule'!D14</f>
        <v>489.84375</v>
      </c>
      <c r="C3" s="32">
        <f>'Amortization Schedule'!E14</f>
        <v>200.78211880965546</v>
      </c>
      <c r="D3" s="31">
        <f>'Amortization Schedule'!G14</f>
        <v>142299.21788119036</v>
      </c>
    </row>
    <row r="4" spans="1:4" ht="12.75">
      <c r="A4" s="30">
        <f>'Amortization Schedule'!B15</f>
        <v>2</v>
      </c>
      <c r="B4" s="32">
        <f>'Amortization Schedule'!D15</f>
        <v>489.15356146659184</v>
      </c>
      <c r="C4" s="32">
        <f>'Amortization Schedule'!E15</f>
        <v>201.47230734306362</v>
      </c>
      <c r="D4" s="31">
        <f>'Amortization Schedule'!G15</f>
        <v>142097.7455738473</v>
      </c>
    </row>
    <row r="5" spans="1:4" ht="12.75">
      <c r="A5" s="30">
        <f>'Amortization Schedule'!B16</f>
        <v>3</v>
      </c>
      <c r="B5" s="32">
        <f>'Amortization Schedule'!D16</f>
        <v>488.4610004101001</v>
      </c>
      <c r="C5" s="32">
        <f>'Amortization Schedule'!E16</f>
        <v>202.16486839955536</v>
      </c>
      <c r="D5" s="31">
        <f>'Amortization Schedule'!G16</f>
        <v>141895.58070544773</v>
      </c>
    </row>
    <row r="6" spans="1:4" ht="12.75">
      <c r="A6" s="30">
        <f>'Amortization Schedule'!B17</f>
        <v>4</v>
      </c>
      <c r="B6" s="32">
        <f>'Amortization Schedule'!D17</f>
        <v>487.7660586749766</v>
      </c>
      <c r="C6" s="32">
        <f>'Amortization Schedule'!E17</f>
        <v>202.85981013467887</v>
      </c>
      <c r="D6" s="31">
        <f>'Amortization Schedule'!G17</f>
        <v>141692.72089531305</v>
      </c>
    </row>
    <row r="7" spans="1:4" ht="12.75">
      <c r="A7" s="30">
        <f>'Amortization Schedule'!B18</f>
        <v>5</v>
      </c>
      <c r="B7" s="32">
        <f>'Amortization Schedule'!D18</f>
        <v>487.0687280776386</v>
      </c>
      <c r="C7" s="32">
        <f>'Amortization Schedule'!E18</f>
        <v>203.55714073201688</v>
      </c>
      <c r="D7" s="31">
        <f>'Amortization Schedule'!G18</f>
        <v>141489.16375458104</v>
      </c>
    </row>
    <row r="8" spans="1:4" ht="12.75">
      <c r="A8" s="30">
        <f>'Amortization Schedule'!B19</f>
        <v>6</v>
      </c>
      <c r="B8" s="32">
        <f>'Amortization Schedule'!D19</f>
        <v>486.3690004063723</v>
      </c>
      <c r="C8" s="32">
        <f>'Amortization Schedule'!E19</f>
        <v>204.25686840328314</v>
      </c>
      <c r="D8" s="31">
        <f>'Amortization Schedule'!G19</f>
        <v>141284.90688617775</v>
      </c>
    </row>
    <row r="9" spans="1:4" ht="12.75">
      <c r="A9" s="30">
        <f>'Amortization Schedule'!B20</f>
        <v>7</v>
      </c>
      <c r="B9" s="32">
        <f>'Amortization Schedule'!D20</f>
        <v>485.666867421236</v>
      </c>
      <c r="C9" s="32">
        <f>'Amortization Schedule'!E20</f>
        <v>204.95900138841944</v>
      </c>
      <c r="D9" s="31">
        <f>'Amortization Schedule'!G20</f>
        <v>141079.94788478932</v>
      </c>
    </row>
    <row r="10" spans="1:4" ht="12.75">
      <c r="A10" s="30">
        <f>'Amortization Schedule'!B21</f>
        <v>8</v>
      </c>
      <c r="B10" s="32">
        <f>'Amortization Schedule'!D21</f>
        <v>484.96232085396326</v>
      </c>
      <c r="C10" s="32">
        <f>'Amortization Schedule'!E21</f>
        <v>205.6635479556922</v>
      </c>
      <c r="D10" s="31">
        <f>'Amortization Schedule'!G21</f>
        <v>140874.28433683363</v>
      </c>
    </row>
    <row r="11" spans="1:4" ht="12.75">
      <c r="A11" s="30">
        <f>'Amortization Schedule'!B22</f>
        <v>9</v>
      </c>
      <c r="B11" s="32">
        <f>'Amortization Schedule'!D22</f>
        <v>484.2553524078656</v>
      </c>
      <c r="C11" s="32">
        <f>'Amortization Schedule'!E22</f>
        <v>206.37051640178987</v>
      </c>
      <c r="D11" s="31">
        <f>'Amortization Schedule'!G22</f>
        <v>140667.91382043183</v>
      </c>
    </row>
    <row r="12" spans="1:4" ht="12.75">
      <c r="A12" s="30">
        <f>'Amortization Schedule'!B23</f>
        <v>10</v>
      </c>
      <c r="B12" s="32">
        <f>'Amortization Schedule'!D23</f>
        <v>483.5459537577344</v>
      </c>
      <c r="C12" s="32">
        <f>'Amortization Schedule'!E23</f>
        <v>207.07991505192103</v>
      </c>
      <c r="D12" s="31">
        <f>'Amortization Schedule'!G23</f>
        <v>140460.8339053799</v>
      </c>
    </row>
    <row r="13" spans="1:4" ht="12.75">
      <c r="A13" s="30">
        <f>'Amortization Schedule'!B24</f>
        <v>11</v>
      </c>
      <c r="B13" s="32">
        <f>'Amortization Schedule'!D24</f>
        <v>482.8341165497434</v>
      </c>
      <c r="C13" s="32">
        <f>'Amortization Schedule'!E24</f>
        <v>207.79175225991207</v>
      </c>
      <c r="D13" s="31">
        <f>'Amortization Schedule'!G24</f>
        <v>140253.04215311998</v>
      </c>
    </row>
    <row r="14" spans="1:4" ht="12.75">
      <c r="A14" s="30">
        <f>'Amortization Schedule'!B25</f>
        <v>12</v>
      </c>
      <c r="B14" s="32">
        <f>'Amortization Schedule'!D25</f>
        <v>482.1198324013499</v>
      </c>
      <c r="C14" s="32">
        <f>'Amortization Schedule'!E25</f>
        <v>208.50603640830553</v>
      </c>
      <c r="D14" s="31">
        <f>'Amortization Schedule'!G25</f>
        <v>140044.53611671168</v>
      </c>
    </row>
    <row r="15" spans="1:4" ht="12.75">
      <c r="A15" s="30">
        <f>'Amortization Schedule'!B26</f>
        <v>13</v>
      </c>
      <c r="B15" s="32">
        <f>'Amortization Schedule'!D26</f>
        <v>481.4030929011964</v>
      </c>
      <c r="C15" s="32">
        <f>'Amortization Schedule'!E26</f>
        <v>209.22277590845908</v>
      </c>
      <c r="D15" s="31">
        <f>'Amortization Schedule'!G26</f>
        <v>139835.31334080323</v>
      </c>
    </row>
    <row r="16" spans="1:4" ht="12.75">
      <c r="A16" s="30">
        <f>'Amortization Schedule'!B27</f>
        <v>14</v>
      </c>
      <c r="B16" s="32">
        <f>'Amortization Schedule'!D27</f>
        <v>480.6838896090111</v>
      </c>
      <c r="C16" s="32">
        <f>'Amortization Schedule'!E27</f>
        <v>209.94197920064437</v>
      </c>
      <c r="D16" s="31">
        <f>'Amortization Schedule'!G27</f>
        <v>139625.3713616026</v>
      </c>
    </row>
    <row r="17" spans="1:4" ht="12.75">
      <c r="A17" s="30">
        <f>'Amortization Schedule'!B28</f>
        <v>15</v>
      </c>
      <c r="B17" s="32">
        <f>'Amortization Schedule'!D28</f>
        <v>479.9622140555089</v>
      </c>
      <c r="C17" s="32">
        <f>'Amortization Schedule'!E28</f>
        <v>210.66365475414653</v>
      </c>
      <c r="D17" s="31">
        <f>'Amortization Schedule'!G28</f>
        <v>139414.70770684845</v>
      </c>
    </row>
    <row r="18" spans="1:4" ht="12.75">
      <c r="A18" s="30">
        <f>'Amortization Schedule'!B29</f>
        <v>16</v>
      </c>
      <c r="B18" s="32">
        <f>'Amortization Schedule'!D29</f>
        <v>479.2380577422916</v>
      </c>
      <c r="C18" s="32">
        <f>'Amortization Schedule'!E29</f>
        <v>211.38781106736388</v>
      </c>
      <c r="D18" s="31">
        <f>'Amortization Schedule'!G29</f>
        <v>139203.31989578108</v>
      </c>
    </row>
    <row r="19" spans="1:4" ht="12.75">
      <c r="A19" s="30">
        <f>'Amortization Schedule'!B30</f>
        <v>17</v>
      </c>
      <c r="B19" s="32">
        <f>'Amortization Schedule'!D30</f>
        <v>478.5114121417475</v>
      </c>
      <c r="C19" s="32">
        <f>'Amortization Schedule'!E30</f>
        <v>212.11445666790797</v>
      </c>
      <c r="D19" s="31">
        <f>'Amortization Schedule'!G30</f>
        <v>138991.20543911317</v>
      </c>
    </row>
    <row r="20" spans="1:4" ht="12.75">
      <c r="A20" s="30">
        <f>'Amortization Schedule'!B31</f>
        <v>18</v>
      </c>
      <c r="B20" s="32">
        <f>'Amortization Schedule'!D31</f>
        <v>477.7822686969515</v>
      </c>
      <c r="C20" s="32">
        <f>'Amortization Schedule'!E31</f>
        <v>212.84360011270394</v>
      </c>
      <c r="D20" s="31">
        <f>'Amortization Schedule'!G31</f>
        <v>138778.36183900046</v>
      </c>
    </row>
    <row r="21" spans="1:4" ht="12.75">
      <c r="A21" s="30">
        <f>'Amortization Schedule'!B32</f>
        <v>19</v>
      </c>
      <c r="B21" s="32">
        <f>'Amortization Schedule'!D32</f>
        <v>477.05061882156406</v>
      </c>
      <c r="C21" s="32">
        <f>'Amortization Schedule'!E32</f>
        <v>213.5752499880914</v>
      </c>
      <c r="D21" s="31">
        <f>'Amortization Schedule'!G32</f>
        <v>138564.78658901236</v>
      </c>
    </row>
    <row r="22" spans="1:4" ht="12.75">
      <c r="A22" s="30">
        <f>'Amortization Schedule'!B33</f>
        <v>20</v>
      </c>
      <c r="B22" s="32">
        <f>'Amortization Schedule'!D33</f>
        <v>476.31645389973</v>
      </c>
      <c r="C22" s="32">
        <f>'Amortization Schedule'!E33</f>
        <v>214.30941490992547</v>
      </c>
      <c r="D22" s="31">
        <f>'Amortization Schedule'!G33</f>
        <v>138350.47717410245</v>
      </c>
    </row>
    <row r="23" spans="1:4" ht="12.75">
      <c r="A23" s="30">
        <f>'Amortization Schedule'!B34</f>
        <v>21</v>
      </c>
      <c r="B23" s="32">
        <f>'Amortization Schedule'!D34</f>
        <v>475.57976528597715</v>
      </c>
      <c r="C23" s="32">
        <f>'Amortization Schedule'!E34</f>
        <v>215.0461035236783</v>
      </c>
      <c r="D23" s="31">
        <f>'Amortization Schedule'!G34</f>
        <v>138135.43107057878</v>
      </c>
    </row>
    <row r="24" spans="1:4" ht="12.75">
      <c r="A24" s="30">
        <f>'Amortization Schedule'!B35</f>
        <v>22</v>
      </c>
      <c r="B24" s="32">
        <f>'Amortization Schedule'!D35</f>
        <v>474.8405443051146</v>
      </c>
      <c r="C24" s="32">
        <f>'Amortization Schedule'!E35</f>
        <v>215.78532450454088</v>
      </c>
      <c r="D24" s="31">
        <f>'Amortization Schedule'!G35</f>
        <v>137919.64574607424</v>
      </c>
    </row>
    <row r="25" spans="1:4" ht="12.75">
      <c r="A25" s="30">
        <f>'Amortization Schedule'!B36</f>
        <v>23</v>
      </c>
      <c r="B25" s="32">
        <f>'Amortization Schedule'!D36</f>
        <v>474.0987822521302</v>
      </c>
      <c r="C25" s="32">
        <f>'Amortization Schedule'!E36</f>
        <v>216.52708655752525</v>
      </c>
      <c r="D25" s="31">
        <f>'Amortization Schedule'!G36</f>
        <v>137703.1186595167</v>
      </c>
    </row>
    <row r="26" spans="1:4" ht="12.75">
      <c r="A26" s="30">
        <f>'Amortization Schedule'!B37</f>
        <v>24</v>
      </c>
      <c r="B26" s="32">
        <f>'Amortization Schedule'!D37</f>
        <v>473.3544703920887</v>
      </c>
      <c r="C26" s="32">
        <f>'Amortization Schedule'!E37</f>
        <v>217.2713984175668</v>
      </c>
      <c r="D26" s="31">
        <f>'Amortization Schedule'!G37</f>
        <v>137485.84726109914</v>
      </c>
    </row>
    <row r="27" spans="1:4" ht="12.75">
      <c r="A27" s="30">
        <f>'Amortization Schedule'!B38</f>
        <v>25</v>
      </c>
      <c r="B27" s="32">
        <f>'Amortization Schedule'!D38</f>
        <v>472.6075999600283</v>
      </c>
      <c r="C27" s="32">
        <f>'Amortization Schedule'!E38</f>
        <v>218.01826884962713</v>
      </c>
      <c r="D27" s="31">
        <f>'Amortization Schedule'!G38</f>
        <v>137267.82899224953</v>
      </c>
    </row>
    <row r="28" spans="1:4" ht="12.75">
      <c r="A28" s="30">
        <f>'Amortization Schedule'!B39</f>
        <v>26</v>
      </c>
      <c r="B28" s="32">
        <f>'Amortization Schedule'!D39</f>
        <v>471.8581621608578</v>
      </c>
      <c r="C28" s="32">
        <f>'Amortization Schedule'!E39</f>
        <v>218.76770664879768</v>
      </c>
      <c r="D28" s="31">
        <f>'Amortization Schedule'!G39</f>
        <v>137049.06128560074</v>
      </c>
    </row>
    <row r="29" spans="1:4" ht="12.75">
      <c r="A29" s="30">
        <f>'Amortization Schedule'!B40</f>
        <v>27</v>
      </c>
      <c r="B29" s="32">
        <f>'Amortization Schedule'!D40</f>
        <v>471.10614816925255</v>
      </c>
      <c r="C29" s="32">
        <f>'Amortization Schedule'!E40</f>
        <v>219.5197206404029</v>
      </c>
      <c r="D29" s="31">
        <f>'Amortization Schedule'!G40</f>
        <v>136829.54156496032</v>
      </c>
    </row>
    <row r="30" spans="1:4" ht="12.75">
      <c r="A30" s="30">
        <f>'Amortization Schedule'!B41</f>
        <v>28</v>
      </c>
      <c r="B30" s="32">
        <f>'Amortization Schedule'!D41</f>
        <v>470.35154912955113</v>
      </c>
      <c r="C30" s="32">
        <f>'Amortization Schedule'!E41</f>
        <v>220.27431968010433</v>
      </c>
      <c r="D30" s="31">
        <f>'Amortization Schedule'!G41</f>
        <v>136609.2672452802</v>
      </c>
    </row>
    <row r="31" spans="1:4" ht="12.75">
      <c r="A31" s="30">
        <f>'Amortization Schedule'!B42</f>
        <v>29</v>
      </c>
      <c r="B31" s="32">
        <f>'Amortization Schedule'!D42</f>
        <v>469.5943561556507</v>
      </c>
      <c r="C31" s="32">
        <f>'Amortization Schedule'!E42</f>
        <v>221.03151265400476</v>
      </c>
      <c r="D31" s="31">
        <f>'Amortization Schedule'!G42</f>
        <v>136388.2357326262</v>
      </c>
    </row>
    <row r="32" spans="1:4" ht="12.75">
      <c r="A32" s="30">
        <f>'Amortization Schedule'!B43</f>
        <v>30</v>
      </c>
      <c r="B32" s="32">
        <f>'Amortization Schedule'!D43</f>
        <v>468.83456033090255</v>
      </c>
      <c r="C32" s="32">
        <f>'Amortization Schedule'!E43</f>
        <v>221.7913084787529</v>
      </c>
      <c r="D32" s="31">
        <f>'Amortization Schedule'!G43</f>
        <v>136166.44442414746</v>
      </c>
    </row>
    <row r="33" spans="1:4" ht="12.75">
      <c r="A33" s="30">
        <f>'Amortization Schedule'!B44</f>
        <v>31</v>
      </c>
      <c r="B33" s="32">
        <f>'Amortization Schedule'!D44</f>
        <v>468.07215270800685</v>
      </c>
      <c r="C33" s="32">
        <f>'Amortization Schedule'!E44</f>
        <v>222.5537161016486</v>
      </c>
      <c r="D33" s="31">
        <f>'Amortization Schedule'!G44</f>
        <v>135943.8907080458</v>
      </c>
    </row>
    <row r="34" spans="1:4" ht="12.75">
      <c r="A34" s="30">
        <f>'Amortization Schedule'!B45</f>
        <v>32</v>
      </c>
      <c r="B34" s="32">
        <f>'Amortization Schedule'!D45</f>
        <v>467.3071243089074</v>
      </c>
      <c r="C34" s="32">
        <f>'Amortization Schedule'!E45</f>
        <v>223.31874450074804</v>
      </c>
      <c r="D34" s="31">
        <f>'Amortization Schedule'!G45</f>
        <v>135720.57196354505</v>
      </c>
    </row>
    <row r="35" spans="1:4" ht="12.75">
      <c r="A35" s="30">
        <f>'Amortization Schedule'!B46</f>
        <v>33</v>
      </c>
      <c r="B35" s="32">
        <f>'Amortization Schedule'!D46</f>
        <v>466.5394661246861</v>
      </c>
      <c r="C35" s="32">
        <f>'Amortization Schedule'!E46</f>
        <v>224.08640268496936</v>
      </c>
      <c r="D35" s="31">
        <f>'Amortization Schedule'!G46</f>
        <v>135496.48556086008</v>
      </c>
    </row>
    <row r="36" spans="1:4" ht="12.75">
      <c r="A36" s="30">
        <f>'Amortization Schedule'!B47</f>
        <v>34</v>
      </c>
      <c r="B36" s="32">
        <f>'Amortization Schedule'!D47</f>
        <v>465.7691691154565</v>
      </c>
      <c r="C36" s="32">
        <f>'Amortization Schedule'!E47</f>
        <v>224.85669969419894</v>
      </c>
      <c r="D36" s="31">
        <f>'Amortization Schedule'!G47</f>
        <v>135271.62886116587</v>
      </c>
    </row>
    <row r="37" spans="1:4" ht="12.75">
      <c r="A37" s="30">
        <f>'Amortization Schedule'!B48</f>
        <v>35</v>
      </c>
      <c r="B37" s="32">
        <f>'Amortization Schedule'!D48</f>
        <v>464.99622421025765</v>
      </c>
      <c r="C37" s="32">
        <f>'Amortization Schedule'!E48</f>
        <v>225.6296445993978</v>
      </c>
      <c r="D37" s="31">
        <f>'Amortization Schedule'!G48</f>
        <v>135045.99921656647</v>
      </c>
    </row>
    <row r="38" spans="1:4" ht="12.75">
      <c r="A38" s="30">
        <f>'Amortization Schedule'!B49</f>
        <v>36</v>
      </c>
      <c r="B38" s="32">
        <f>'Amortization Schedule'!D49</f>
        <v>464.22062230694723</v>
      </c>
      <c r="C38" s="32">
        <f>'Amortization Schedule'!E49</f>
        <v>226.40524650270822</v>
      </c>
      <c r="D38" s="31">
        <f>'Amortization Schedule'!G49</f>
        <v>134819.59397006375</v>
      </c>
    </row>
    <row r="39" spans="1:4" ht="12.75">
      <c r="A39" s="30">
        <f>'Amortization Schedule'!B50</f>
        <v>37</v>
      </c>
      <c r="B39" s="32">
        <f>'Amortization Schedule'!D50</f>
        <v>463.4423542720942</v>
      </c>
      <c r="C39" s="32">
        <f>'Amortization Schedule'!E50</f>
        <v>227.18351453756128</v>
      </c>
      <c r="D39" s="31">
        <f>'Amortization Schedule'!G50</f>
        <v>134592.4104555262</v>
      </c>
    </row>
    <row r="40" spans="1:4" ht="12.75">
      <c r="A40" s="30">
        <f>'Amortization Schedule'!B51</f>
        <v>38</v>
      </c>
      <c r="B40" s="32">
        <f>'Amortization Schedule'!D51</f>
        <v>462.66141094087135</v>
      </c>
      <c r="C40" s="32">
        <f>'Amortization Schedule'!E51</f>
        <v>227.9644578687841</v>
      </c>
      <c r="D40" s="31">
        <f>'Amortization Schedule'!G51</f>
        <v>134364.44599765743</v>
      </c>
    </row>
    <row r="41" spans="1:4" ht="12.75">
      <c r="A41" s="30">
        <f>'Amortization Schedule'!B52</f>
        <v>39</v>
      </c>
      <c r="B41" s="32">
        <f>'Amortization Schedule'!D52</f>
        <v>461.8777831169474</v>
      </c>
      <c r="C41" s="32">
        <f>'Amortization Schedule'!E52</f>
        <v>228.74808569270806</v>
      </c>
      <c r="D41" s="31">
        <f>'Amortization Schedule'!G52</f>
        <v>134135.69791196473</v>
      </c>
    </row>
    <row r="42" spans="1:4" ht="12.75">
      <c r="A42" s="30">
        <f>'Amortization Schedule'!B53</f>
        <v>40</v>
      </c>
      <c r="B42" s="32">
        <f>'Amortization Schedule'!D53</f>
        <v>461.09146157237876</v>
      </c>
      <c r="C42" s="32">
        <f>'Amortization Schedule'!E53</f>
        <v>229.5344072372767</v>
      </c>
      <c r="D42" s="31">
        <f>'Amortization Schedule'!G53</f>
        <v>133906.16350472745</v>
      </c>
    </row>
    <row r="43" spans="1:4" ht="12.75">
      <c r="A43" s="30">
        <f>'Amortization Schedule'!B54</f>
        <v>41</v>
      </c>
      <c r="B43" s="32">
        <f>'Amortization Schedule'!D54</f>
        <v>460.3024370475006</v>
      </c>
      <c r="C43" s="32">
        <f>'Amortization Schedule'!E54</f>
        <v>230.32343176215488</v>
      </c>
      <c r="D43" s="31">
        <f>'Amortization Schedule'!G54</f>
        <v>133675.84007296528</v>
      </c>
    </row>
    <row r="44" spans="1:4" ht="12.75">
      <c r="A44" s="30">
        <f>'Amortization Schedule'!B55</f>
        <v>42</v>
      </c>
      <c r="B44" s="32">
        <f>'Amortization Schedule'!D55</f>
        <v>459.51070025081816</v>
      </c>
      <c r="C44" s="32">
        <f>'Amortization Schedule'!E55</f>
        <v>231.1151685588373</v>
      </c>
      <c r="D44" s="31">
        <f>'Amortization Schedule'!G55</f>
        <v>133444.72490440644</v>
      </c>
    </row>
    <row r="45" spans="1:4" ht="12.75">
      <c r="A45" s="30">
        <f>'Amortization Schedule'!B56</f>
        <v>43</v>
      </c>
      <c r="B45" s="32">
        <f>'Amortization Schedule'!D56</f>
        <v>458.71624185889715</v>
      </c>
      <c r="C45" s="32">
        <f>'Amortization Schedule'!E56</f>
        <v>231.9096269507583</v>
      </c>
      <c r="D45" s="31">
        <f>'Amortization Schedule'!G56</f>
        <v>133212.81527745567</v>
      </c>
    </row>
    <row r="46" spans="1:4" ht="12.75">
      <c r="A46" s="30">
        <f>'Amortization Schedule'!B57</f>
        <v>44</v>
      </c>
      <c r="B46" s="32">
        <f>'Amortization Schedule'!D57</f>
        <v>457.9190525162538</v>
      </c>
      <c r="C46" s="32">
        <f>'Amortization Schedule'!E57</f>
        <v>232.70681629340163</v>
      </c>
      <c r="D46" s="31">
        <f>'Amortization Schedule'!G57</f>
        <v>132980.10846116225</v>
      </c>
    </row>
    <row r="47" spans="1:4" ht="12.75">
      <c r="A47" s="30">
        <f>'Amortization Schedule'!B58</f>
        <v>45</v>
      </c>
      <c r="B47" s="32">
        <f>'Amortization Schedule'!D58</f>
        <v>457.11912283524526</v>
      </c>
      <c r="C47" s="32">
        <f>'Amortization Schedule'!E58</f>
        <v>233.5067459744102</v>
      </c>
      <c r="D47" s="31">
        <f>'Amortization Schedule'!G58</f>
        <v>132746.60171518783</v>
      </c>
    </row>
    <row r="48" spans="1:4" ht="12.75">
      <c r="A48" s="30">
        <f>'Amortization Schedule'!B59</f>
        <v>46</v>
      </c>
      <c r="B48" s="32">
        <f>'Amortization Schedule'!D59</f>
        <v>456.3164433959582</v>
      </c>
      <c r="C48" s="32">
        <f>'Amortization Schedule'!E59</f>
        <v>234.30942541369728</v>
      </c>
      <c r="D48" s="31">
        <f>'Amortization Schedule'!G59</f>
        <v>132512.29228977414</v>
      </c>
    </row>
    <row r="49" spans="1:4" ht="12.75">
      <c r="A49" s="30">
        <f>'Amortization Schedule'!B60</f>
        <v>47</v>
      </c>
      <c r="B49" s="32">
        <f>'Amortization Schedule'!D60</f>
        <v>455.5110047460986</v>
      </c>
      <c r="C49" s="32">
        <f>'Amortization Schedule'!E60</f>
        <v>235.11486406355687</v>
      </c>
      <c r="D49" s="31">
        <f>'Amortization Schedule'!G60</f>
        <v>132277.17742571057</v>
      </c>
    </row>
    <row r="50" spans="1:4" ht="12.75">
      <c r="A50" s="30">
        <f>'Amortization Schedule'!B61</f>
        <v>48</v>
      </c>
      <c r="B50" s="32">
        <f>'Amortization Schedule'!D61</f>
        <v>454.7027974008801</v>
      </c>
      <c r="C50" s="32">
        <f>'Amortization Schedule'!E61</f>
        <v>235.92307140877534</v>
      </c>
      <c r="D50" s="31">
        <f>'Amortization Schedule'!G61</f>
        <v>132041.25435430178</v>
      </c>
    </row>
    <row r="51" spans="1:4" ht="12.75">
      <c r="A51" s="30">
        <f>'Amortization Schedule'!B62</f>
        <v>49</v>
      </c>
      <c r="B51" s="32">
        <f>'Amortization Schedule'!D62</f>
        <v>453.8918118429124</v>
      </c>
      <c r="C51" s="32">
        <f>'Amortization Schedule'!E62</f>
        <v>236.73405696674308</v>
      </c>
      <c r="D51" s="31">
        <f>'Amortization Schedule'!G62</f>
        <v>131804.52029733505</v>
      </c>
    </row>
    <row r="52" spans="1:4" ht="12.75">
      <c r="A52" s="30">
        <f>'Amortization Schedule'!B63</f>
        <v>50</v>
      </c>
      <c r="B52" s="32">
        <f>'Amortization Schedule'!D63</f>
        <v>453.07803852208923</v>
      </c>
      <c r="C52" s="32">
        <f>'Amortization Schedule'!E63</f>
        <v>237.54783028756623</v>
      </c>
      <c r="D52" s="31">
        <f>'Amortization Schedule'!G63</f>
        <v>131566.97246704748</v>
      </c>
    </row>
    <row r="53" spans="1:4" ht="12.75">
      <c r="A53" s="30">
        <f>'Amortization Schedule'!B64</f>
        <v>51</v>
      </c>
      <c r="B53" s="32">
        <f>'Amortization Schedule'!D64</f>
        <v>452.2614678554757</v>
      </c>
      <c r="C53" s="32">
        <f>'Amortization Schedule'!E64</f>
        <v>238.36440095417976</v>
      </c>
      <c r="D53" s="31">
        <f>'Amortization Schedule'!G64</f>
        <v>131328.6080660933</v>
      </c>
    </row>
    <row r="54" spans="1:4" ht="12.75">
      <c r="A54" s="30">
        <f>'Amortization Schedule'!B65</f>
        <v>52</v>
      </c>
      <c r="B54" s="32">
        <f>'Amortization Schedule'!D65</f>
        <v>451.4420902271957</v>
      </c>
      <c r="C54" s="32">
        <f>'Amortization Schedule'!E65</f>
        <v>239.18377858245975</v>
      </c>
      <c r="D54" s="31">
        <f>'Amortization Schedule'!G65</f>
        <v>131089.42428751083</v>
      </c>
    </row>
    <row r="55" spans="1:4" ht="12.75">
      <c r="A55" s="30">
        <f>'Amortization Schedule'!B66</f>
        <v>53</v>
      </c>
      <c r="B55" s="32">
        <f>'Amortization Schedule'!D66</f>
        <v>450.6198959883185</v>
      </c>
      <c r="C55" s="32">
        <f>'Amortization Schedule'!E66</f>
        <v>240.00597282133697</v>
      </c>
      <c r="D55" s="31">
        <f>'Amortization Schedule'!G66</f>
        <v>130849.4183146895</v>
      </c>
    </row>
    <row r="56" spans="1:4" ht="12.75">
      <c r="A56" s="30">
        <f>'Amortization Schedule'!B67</f>
        <v>54</v>
      </c>
      <c r="B56" s="32">
        <f>'Amortization Schedule'!D67</f>
        <v>449.79487545674516</v>
      </c>
      <c r="C56" s="32">
        <f>'Amortization Schedule'!E67</f>
        <v>240.8309933529103</v>
      </c>
      <c r="D56" s="31">
        <f>'Amortization Schedule'!G67</f>
        <v>130608.58732133658</v>
      </c>
    </row>
    <row r="57" spans="1:4" ht="12.75">
      <c r="A57" s="30">
        <f>'Amortization Schedule'!B68</f>
        <v>55</v>
      </c>
      <c r="B57" s="32">
        <f>'Amortization Schedule'!D68</f>
        <v>448.9670189170945</v>
      </c>
      <c r="C57" s="32">
        <f>'Amortization Schedule'!E68</f>
        <v>241.65884989256097</v>
      </c>
      <c r="D57" s="31">
        <f>'Amortization Schedule'!G68</f>
        <v>130366.92847144403</v>
      </c>
    </row>
    <row r="58" spans="1:4" ht="12.75">
      <c r="A58" s="30">
        <f>'Amortization Schedule'!B69</f>
        <v>56</v>
      </c>
      <c r="B58" s="32">
        <f>'Amortization Schedule'!D69</f>
        <v>448.13631662058884</v>
      </c>
      <c r="C58" s="32">
        <f>'Amortization Schedule'!E69</f>
        <v>242.48955218906661</v>
      </c>
      <c r="D58" s="31">
        <f>'Amortization Schedule'!G69</f>
        <v>130124.43891925496</v>
      </c>
    </row>
    <row r="59" spans="1:4" ht="12.75">
      <c r="A59" s="30">
        <f>'Amortization Schedule'!B70</f>
        <v>57</v>
      </c>
      <c r="B59" s="32">
        <f>'Amortization Schedule'!D70</f>
        <v>447.30275878493893</v>
      </c>
      <c r="C59" s="32">
        <f>'Amortization Schedule'!E70</f>
        <v>243.32311002471653</v>
      </c>
      <c r="D59" s="31">
        <f>'Amortization Schedule'!G70</f>
        <v>129881.11580923024</v>
      </c>
    </row>
    <row r="60" spans="1:4" ht="12.75">
      <c r="A60" s="30">
        <f>'Amortization Schedule'!B71</f>
        <v>58</v>
      </c>
      <c r="B60" s="32">
        <f>'Amortization Schedule'!D71</f>
        <v>446.46633559422895</v>
      </c>
      <c r="C60" s="32">
        <f>'Amortization Schedule'!E71</f>
        <v>244.1595332154265</v>
      </c>
      <c r="D60" s="31">
        <f>'Amortization Schedule'!G71</f>
        <v>129636.95627601481</v>
      </c>
    </row>
    <row r="61" spans="1:4" ht="12.75">
      <c r="A61" s="30">
        <f>'Amortization Schedule'!B72</f>
        <v>59</v>
      </c>
      <c r="B61" s="32">
        <f>'Amortization Schedule'!D72</f>
        <v>445.6270371988009</v>
      </c>
      <c r="C61" s="32">
        <f>'Amortization Schedule'!E72</f>
        <v>244.99883161085455</v>
      </c>
      <c r="D61" s="31">
        <f>'Amortization Schedule'!G72</f>
        <v>129391.95744440396</v>
      </c>
    </row>
    <row r="62" spans="1:4" ht="12.75">
      <c r="A62" s="30">
        <f>'Amortization Schedule'!B73</f>
        <v>60</v>
      </c>
      <c r="B62" s="32">
        <f>'Amortization Schedule'!D73</f>
        <v>444.78485371513864</v>
      </c>
      <c r="C62" s="32">
        <f>'Amortization Schedule'!E73</f>
        <v>245.84101509451682</v>
      </c>
      <c r="D62" s="31">
        <f>'Amortization Schedule'!G73</f>
        <v>129146.11642930945</v>
      </c>
    </row>
    <row r="63" spans="1:4" ht="12.75">
      <c r="A63" s="30">
        <f>'Amortization Schedule'!B74</f>
        <v>61</v>
      </c>
      <c r="B63" s="32">
        <f>'Amortization Schedule'!D74</f>
        <v>443.93977522575125</v>
      </c>
      <c r="C63" s="32">
        <f>'Amortization Schedule'!E74</f>
        <v>246.6860935839042</v>
      </c>
      <c r="D63" s="31">
        <f>'Amortization Schedule'!G74</f>
        <v>128899.43033572554</v>
      </c>
    </row>
    <row r="64" spans="1:4" ht="12.75">
      <c r="A64" s="30">
        <f>'Amortization Schedule'!B75</f>
        <v>62</v>
      </c>
      <c r="B64" s="32">
        <f>'Amortization Schedule'!D75</f>
        <v>443.09179177905656</v>
      </c>
      <c r="C64" s="32">
        <f>'Amortization Schedule'!E75</f>
        <v>247.5340770305989</v>
      </c>
      <c r="D64" s="31">
        <f>'Amortization Schedule'!G75</f>
        <v>128651.89625869495</v>
      </c>
    </row>
    <row r="65" spans="1:4" ht="12.75">
      <c r="A65" s="30">
        <f>'Amortization Schedule'!B76</f>
        <v>63</v>
      </c>
      <c r="B65" s="32">
        <f>'Amortization Schedule'!D76</f>
        <v>442.2408933892639</v>
      </c>
      <c r="C65" s="32">
        <f>'Amortization Schedule'!E76</f>
        <v>248.38497542039158</v>
      </c>
      <c r="D65" s="31">
        <f>'Amortization Schedule'!G76</f>
        <v>128403.51128327455</v>
      </c>
    </row>
    <row r="66" spans="1:4" ht="12.75">
      <c r="A66" s="30">
        <f>'Amortization Schedule'!B77</f>
        <v>64</v>
      </c>
      <c r="B66" s="32">
        <f>'Amortization Schedule'!D77</f>
        <v>441.38707003625626</v>
      </c>
      <c r="C66" s="32">
        <f>'Amortization Schedule'!E77</f>
        <v>249.2387987733992</v>
      </c>
      <c r="D66" s="31">
        <f>'Amortization Schedule'!G77</f>
        <v>128154.27248450115</v>
      </c>
    </row>
    <row r="67" spans="1:4" ht="12.75">
      <c r="A67" s="30">
        <f>'Amortization Schedule'!B78</f>
        <v>65</v>
      </c>
      <c r="B67" s="32">
        <f>'Amortization Schedule'!D78</f>
        <v>440.5303116654727</v>
      </c>
      <c r="C67" s="32">
        <f>'Amortization Schedule'!E78</f>
        <v>250.09555714418275</v>
      </c>
      <c r="D67" s="31">
        <f>'Amortization Schedule'!G78</f>
        <v>127904.17692735697</v>
      </c>
    </row>
    <row r="68" spans="1:4" ht="12.75">
      <c r="A68" s="30">
        <f>'Amortization Schedule'!B79</f>
        <v>66</v>
      </c>
      <c r="B68" s="32">
        <f>'Amortization Schedule'!D79</f>
        <v>439.6706081877896</v>
      </c>
      <c r="C68" s="32">
        <f>'Amortization Schedule'!E79</f>
        <v>250.95526062186588</v>
      </c>
      <c r="D68" s="31">
        <f>'Amortization Schedule'!G79</f>
        <v>127653.2216667351</v>
      </c>
    </row>
    <row r="69" spans="1:4" ht="12.75">
      <c r="A69" s="30">
        <f>'Amortization Schedule'!B80</f>
        <v>67</v>
      </c>
      <c r="B69" s="32">
        <f>'Amortization Schedule'!D80</f>
        <v>438.80794947940194</v>
      </c>
      <c r="C69" s="32">
        <f>'Amortization Schedule'!E80</f>
        <v>251.81791933025352</v>
      </c>
      <c r="D69" s="31">
        <f>'Amortization Schedule'!G80</f>
        <v>127401.40374740485</v>
      </c>
    </row>
    <row r="70" spans="1:4" ht="12.75">
      <c r="A70" s="30">
        <f>'Amortization Schedule'!B81</f>
        <v>68</v>
      </c>
      <c r="B70" s="32">
        <f>'Amortization Schedule'!D81</f>
        <v>437.94232538170417</v>
      </c>
      <c r="C70" s="32">
        <f>'Amortization Schedule'!E81</f>
        <v>252.6835434279513</v>
      </c>
      <c r="D70" s="31">
        <f>'Amortization Schedule'!G81</f>
        <v>127148.7202039769</v>
      </c>
    </row>
    <row r="71" spans="1:4" ht="12.75">
      <c r="A71" s="30">
        <f>'Amortization Schedule'!B82</f>
        <v>69</v>
      </c>
      <c r="B71" s="32">
        <f>'Amortization Schedule'!D82</f>
        <v>437.0737257011706</v>
      </c>
      <c r="C71" s="32">
        <f>'Amortization Schedule'!E82</f>
        <v>253.55214310848487</v>
      </c>
      <c r="D71" s="31">
        <f>'Amortization Schedule'!G82</f>
        <v>126895.16806086843</v>
      </c>
    </row>
    <row r="72" spans="1:4" ht="12.75">
      <c r="A72" s="30">
        <f>'Amortization Schedule'!B83</f>
        <v>70</v>
      </c>
      <c r="B72" s="32">
        <f>'Amortization Schedule'!D83</f>
        <v>436.2021402092352</v>
      </c>
      <c r="C72" s="32">
        <f>'Amortization Schedule'!E83</f>
        <v>254.42372860042025</v>
      </c>
      <c r="D72" s="31">
        <f>'Amortization Schedule'!G83</f>
        <v>126640.744332268</v>
      </c>
    </row>
    <row r="73" spans="1:4" ht="12.75">
      <c r="A73" s="30">
        <f>'Amortization Schedule'!B84</f>
        <v>71</v>
      </c>
      <c r="B73" s="32">
        <f>'Amortization Schedule'!D84</f>
        <v>435.32755864217125</v>
      </c>
      <c r="C73" s="32">
        <f>'Amortization Schedule'!E84</f>
        <v>255.2983101674842</v>
      </c>
      <c r="D73" s="31">
        <f>'Amortization Schedule'!G84</f>
        <v>126385.44602210051</v>
      </c>
    </row>
    <row r="74" spans="1:4" ht="12.75">
      <c r="A74" s="30">
        <f>'Amortization Schedule'!B85</f>
        <v>72</v>
      </c>
      <c r="B74" s="32">
        <f>'Amortization Schedule'!D85</f>
        <v>434.44997070097054</v>
      </c>
      <c r="C74" s="32">
        <f>'Amortization Schedule'!E85</f>
        <v>256.1758981086849</v>
      </c>
      <c r="D74" s="31">
        <f>'Amortization Schedule'!G85</f>
        <v>126129.27012399182</v>
      </c>
    </row>
    <row r="75" spans="1:4" ht="12.75">
      <c r="A75" s="30">
        <f>'Amortization Schedule'!B86</f>
        <v>73</v>
      </c>
      <c r="B75" s="32">
        <f>'Amortization Schedule'!D86</f>
        <v>433.5693660512219</v>
      </c>
      <c r="C75" s="32">
        <f>'Amortization Schedule'!E86</f>
        <v>257.05650275843357</v>
      </c>
      <c r="D75" s="31">
        <f>'Amortization Schedule'!G86</f>
        <v>125872.21362123339</v>
      </c>
    </row>
    <row r="76" spans="1:4" ht="12.75">
      <c r="A76" s="30">
        <f>'Amortization Schedule'!B87</f>
        <v>74</v>
      </c>
      <c r="B76" s="32">
        <f>'Amortization Schedule'!D87</f>
        <v>432.6857343229898</v>
      </c>
      <c r="C76" s="32">
        <f>'Amortization Schedule'!E87</f>
        <v>257.94013448666567</v>
      </c>
      <c r="D76" s="31">
        <f>'Amortization Schedule'!G87</f>
        <v>125614.27348674672</v>
      </c>
    </row>
    <row r="77" spans="1:4" ht="12.75">
      <c r="A77" s="30">
        <f>'Amortization Schedule'!B88</f>
        <v>75</v>
      </c>
      <c r="B77" s="32">
        <f>'Amortization Schedule'!D88</f>
        <v>431.79906511069186</v>
      </c>
      <c r="C77" s="32">
        <f>'Amortization Schedule'!E88</f>
        <v>258.8268036989636</v>
      </c>
      <c r="D77" s="31">
        <f>'Amortization Schedule'!G88</f>
        <v>125355.44668304776</v>
      </c>
    </row>
    <row r="78" spans="1:4" ht="12.75">
      <c r="A78" s="30">
        <f>'Amortization Schedule'!B89</f>
        <v>76</v>
      </c>
      <c r="B78" s="32">
        <f>'Amortization Schedule'!D89</f>
        <v>430.90934797297666</v>
      </c>
      <c r="C78" s="32">
        <f>'Amortization Schedule'!E89</f>
        <v>259.7165208366788</v>
      </c>
      <c r="D78" s="31">
        <f>'Amortization Schedule'!G89</f>
        <v>125095.73016221108</v>
      </c>
    </row>
    <row r="79" spans="1:4" ht="12.75">
      <c r="A79" s="30">
        <f>'Amortization Schedule'!B90</f>
        <v>77</v>
      </c>
      <c r="B79" s="32">
        <f>'Amortization Schedule'!D90</f>
        <v>430.0165724326006</v>
      </c>
      <c r="C79" s="32">
        <f>'Amortization Schedule'!E90</f>
        <v>260.6092963770549</v>
      </c>
      <c r="D79" s="31">
        <f>'Amortization Schedule'!G90</f>
        <v>124835.12086583403</v>
      </c>
    </row>
    <row r="80" spans="1:4" ht="12.75">
      <c r="A80" s="30">
        <f>'Amortization Schedule'!B91</f>
        <v>78</v>
      </c>
      <c r="B80" s="32">
        <f>'Amortization Schedule'!D91</f>
        <v>429.12072797630447</v>
      </c>
      <c r="C80" s="32">
        <f>'Amortization Schedule'!E91</f>
        <v>261.505140833351</v>
      </c>
      <c r="D80" s="31">
        <f>'Amortization Schedule'!G91</f>
        <v>124573.61572500068</v>
      </c>
    </row>
    <row r="81" spans="1:4" ht="12.75">
      <c r="A81" s="30">
        <f>'Amortization Schedule'!B92</f>
        <v>79</v>
      </c>
      <c r="B81" s="32">
        <f>'Amortization Schedule'!D92</f>
        <v>428.2218040546898</v>
      </c>
      <c r="C81" s="32">
        <f>'Amortization Schedule'!E92</f>
        <v>262.40406475496565</v>
      </c>
      <c r="D81" s="31">
        <f>'Amortization Schedule'!G92</f>
        <v>124311.21166024571</v>
      </c>
    </row>
    <row r="82" spans="1:4" ht="12.75">
      <c r="A82" s="30">
        <f>'Amortization Schedule'!B93</f>
        <v>80</v>
      </c>
      <c r="B82" s="32">
        <f>'Amortization Schedule'!D93</f>
        <v>427.31979008209464</v>
      </c>
      <c r="C82" s="32">
        <f>'Amortization Schedule'!E93</f>
        <v>263.3060787275608</v>
      </c>
      <c r="D82" s="31">
        <f>'Amortization Schedule'!G93</f>
        <v>124047.90558151815</v>
      </c>
    </row>
    <row r="83" spans="1:4" ht="12.75">
      <c r="A83" s="30">
        <f>'Amortization Schedule'!B94</f>
        <v>81</v>
      </c>
      <c r="B83" s="32">
        <f>'Amortization Schedule'!D94</f>
        <v>426.41467543646866</v>
      </c>
      <c r="C83" s="32">
        <f>'Amortization Schedule'!E94</f>
        <v>264.2111933731868</v>
      </c>
      <c r="D83" s="31">
        <f>'Amortization Schedule'!G94</f>
        <v>123783.69438814496</v>
      </c>
    </row>
    <row r="84" spans="1:4" ht="12.75">
      <c r="A84" s="30">
        <f>'Amortization Schedule'!B95</f>
        <v>82</v>
      </c>
      <c r="B84" s="32">
        <f>'Amortization Schedule'!D95</f>
        <v>425.5064494592483</v>
      </c>
      <c r="C84" s="32">
        <f>'Amortization Schedule'!E95</f>
        <v>265.11941935040716</v>
      </c>
      <c r="D84" s="31">
        <f>'Amortization Schedule'!G95</f>
        <v>123518.57496879455</v>
      </c>
    </row>
    <row r="85" spans="1:4" ht="12.75">
      <c r="A85" s="30">
        <f>'Amortization Schedule'!B96</f>
        <v>83</v>
      </c>
      <c r="B85" s="32">
        <f>'Amortization Schedule'!D96</f>
        <v>424.59510145523126</v>
      </c>
      <c r="C85" s="32">
        <f>'Amortization Schedule'!E96</f>
        <v>266.0307673544242</v>
      </c>
      <c r="D85" s="31">
        <f>'Amortization Schedule'!G96</f>
        <v>123252.54420144012</v>
      </c>
    </row>
    <row r="86" spans="1:4" ht="12.75">
      <c r="A86" s="30">
        <f>'Amortization Schedule'!B97</f>
        <v>84</v>
      </c>
      <c r="B86" s="32">
        <f>'Amortization Schedule'!D97</f>
        <v>423.6806206924504</v>
      </c>
      <c r="C86" s="32">
        <f>'Amortization Schedule'!E97</f>
        <v>266.94524811720504</v>
      </c>
      <c r="D86" s="31">
        <f>'Amortization Schedule'!G97</f>
        <v>122985.59895332291</v>
      </c>
    </row>
    <row r="87" spans="1:4" ht="12.75">
      <c r="A87" s="30">
        <f>'Amortization Schedule'!B98</f>
        <v>85</v>
      </c>
      <c r="B87" s="32">
        <f>'Amortization Schedule'!D98</f>
        <v>422.7629964020475</v>
      </c>
      <c r="C87" s="32">
        <f>'Amortization Schedule'!E98</f>
        <v>267.86287240760794</v>
      </c>
      <c r="D87" s="31">
        <f>'Amortization Schedule'!G98</f>
        <v>122717.7360809153</v>
      </c>
    </row>
    <row r="88" spans="1:4" ht="12.75">
      <c r="A88" s="30">
        <f>'Amortization Schedule'!B99</f>
        <v>86</v>
      </c>
      <c r="B88" s="32">
        <f>'Amortization Schedule'!D99</f>
        <v>421.84221777814633</v>
      </c>
      <c r="C88" s="32">
        <f>'Amortization Schedule'!E99</f>
        <v>268.7836510315091</v>
      </c>
      <c r="D88" s="31">
        <f>'Amortization Schedule'!G99</f>
        <v>122448.9524298838</v>
      </c>
    </row>
    <row r="89" spans="1:4" ht="12.75">
      <c r="A89" s="30">
        <f>'Amortization Schedule'!B100</f>
        <v>87</v>
      </c>
      <c r="B89" s="32">
        <f>'Amortization Schedule'!D100</f>
        <v>420.91827397772556</v>
      </c>
      <c r="C89" s="32">
        <f>'Amortization Schedule'!E100</f>
        <v>269.7075948319299</v>
      </c>
      <c r="D89" s="31">
        <f>'Amortization Schedule'!G100</f>
        <v>122179.24483505187</v>
      </c>
    </row>
    <row r="90" spans="1:4" ht="12.75">
      <c r="A90" s="30">
        <f>'Amortization Schedule'!B101</f>
        <v>88</v>
      </c>
      <c r="B90" s="32">
        <f>'Amortization Schedule'!D101</f>
        <v>419.9911541204908</v>
      </c>
      <c r="C90" s="32">
        <f>'Amortization Schedule'!E101</f>
        <v>270.63471468916464</v>
      </c>
      <c r="D90" s="31">
        <f>'Amortization Schedule'!G101</f>
        <v>121908.6101203627</v>
      </c>
    </row>
    <row r="91" spans="1:4" ht="12.75">
      <c r="A91" s="30">
        <f>'Amortization Schedule'!B102</f>
        <v>89</v>
      </c>
      <c r="B91" s="32">
        <f>'Amortization Schedule'!D102</f>
        <v>419.0608472887468</v>
      </c>
      <c r="C91" s="32">
        <f>'Amortization Schedule'!E102</f>
        <v>271.56502152090866</v>
      </c>
      <c r="D91" s="31">
        <f>'Amortization Schedule'!G102</f>
        <v>121637.0450988418</v>
      </c>
    </row>
    <row r="92" spans="1:4" ht="12.75">
      <c r="A92" s="30">
        <f>'Amortization Schedule'!B103</f>
        <v>90</v>
      </c>
      <c r="B92" s="32">
        <f>'Amortization Schedule'!D103</f>
        <v>418.1273425272687</v>
      </c>
      <c r="C92" s="32">
        <f>'Amortization Schedule'!E103</f>
        <v>272.49852628238676</v>
      </c>
      <c r="D92" s="31">
        <f>'Amortization Schedule'!G103</f>
        <v>121364.54657255941</v>
      </c>
    </row>
    <row r="93" spans="1:4" ht="12.75">
      <c r="A93" s="30">
        <f>'Amortization Schedule'!B104</f>
        <v>91</v>
      </c>
      <c r="B93" s="32">
        <f>'Amortization Schedule'!D104</f>
        <v>417.190628843173</v>
      </c>
      <c r="C93" s="32">
        <f>'Amortization Schedule'!E104</f>
        <v>273.43523996648247</v>
      </c>
      <c r="D93" s="31">
        <f>'Amortization Schedule'!G104</f>
        <v>121091.11133259293</v>
      </c>
    </row>
    <row r="94" spans="1:4" ht="12.75">
      <c r="A94" s="30">
        <f>'Amortization Schedule'!B105</f>
        <v>92</v>
      </c>
      <c r="B94" s="32">
        <f>'Amortization Schedule'!D105</f>
        <v>416.2506952057882</v>
      </c>
      <c r="C94" s="32">
        <f>'Amortization Schedule'!E105</f>
        <v>274.37517360386727</v>
      </c>
      <c r="D94" s="31">
        <f>'Amortization Schedule'!G105</f>
        <v>120816.73615898906</v>
      </c>
    </row>
    <row r="95" spans="1:4" ht="12.75">
      <c r="A95" s="30">
        <f>'Amortization Schedule'!B106</f>
        <v>93</v>
      </c>
      <c r="B95" s="32">
        <f>'Amortization Schedule'!D106</f>
        <v>415.3075305465249</v>
      </c>
      <c r="C95" s="32">
        <f>'Amortization Schedule'!E106</f>
        <v>275.31833826313056</v>
      </c>
      <c r="D95" s="31">
        <f>'Amortization Schedule'!G106</f>
        <v>120541.41782072594</v>
      </c>
    </row>
    <row r="96" spans="1:4" ht="12.75">
      <c r="A96" s="30">
        <f>'Amortization Schedule'!B107</f>
        <v>94</v>
      </c>
      <c r="B96" s="32">
        <f>'Amortization Schedule'!D107</f>
        <v>414.3611237587454</v>
      </c>
      <c r="C96" s="32">
        <f>'Amortization Schedule'!E107</f>
        <v>276.26474505091005</v>
      </c>
      <c r="D96" s="31">
        <f>'Amortization Schedule'!G107</f>
        <v>120265.15307567503</v>
      </c>
    </row>
    <row r="97" spans="1:4" ht="12.75">
      <c r="A97" s="30">
        <f>'Amortization Schedule'!B108</f>
        <v>95</v>
      </c>
      <c r="B97" s="32">
        <f>'Amortization Schedule'!D108</f>
        <v>413.41146369763294</v>
      </c>
      <c r="C97" s="32">
        <f>'Amortization Schedule'!E108</f>
        <v>277.2144051120225</v>
      </c>
      <c r="D97" s="31">
        <f>'Amortization Schedule'!G108</f>
        <v>119987.938670563</v>
      </c>
    </row>
    <row r="98" spans="1:4" ht="12.75">
      <c r="A98" s="30">
        <f>'Amortization Schedule'!B109</f>
        <v>96</v>
      </c>
      <c r="B98" s="32">
        <f>'Amortization Schedule'!D109</f>
        <v>412.4585391800603</v>
      </c>
      <c r="C98" s="32">
        <f>'Amortization Schedule'!E109</f>
        <v>278.16732962959514</v>
      </c>
      <c r="D98" s="31">
        <f>'Amortization Schedule'!G109</f>
        <v>119709.77134093341</v>
      </c>
    </row>
    <row r="99" spans="1:4" ht="12.75">
      <c r="A99" s="30">
        <f>'Amortization Schedule'!B110</f>
        <v>97</v>
      </c>
      <c r="B99" s="32">
        <f>'Amortization Schedule'!D110</f>
        <v>411.5023389844586</v>
      </c>
      <c r="C99" s="32">
        <f>'Amortization Schedule'!E110</f>
        <v>279.12352982519684</v>
      </c>
      <c r="D99" s="31">
        <f>'Amortization Schedule'!G110</f>
        <v>119430.64781110821</v>
      </c>
    </row>
    <row r="100" spans="1:4" ht="12.75">
      <c r="A100" s="30">
        <f>'Amortization Schedule'!B111</f>
        <v>98</v>
      </c>
      <c r="B100" s="32">
        <f>'Amortization Schedule'!D111</f>
        <v>410.5428518506845</v>
      </c>
      <c r="C100" s="32">
        <f>'Amortization Schedule'!E111</f>
        <v>280.083016958971</v>
      </c>
      <c r="D100" s="31">
        <f>'Amortization Schedule'!G111</f>
        <v>119150.56479414924</v>
      </c>
    </row>
    <row r="101" spans="1:4" ht="12.75">
      <c r="A101" s="30">
        <f>'Amortization Schedule'!B112</f>
        <v>99</v>
      </c>
      <c r="B101" s="32">
        <f>'Amortization Schedule'!D112</f>
        <v>409.580066479888</v>
      </c>
      <c r="C101" s="32">
        <f>'Amortization Schedule'!E112</f>
        <v>281.04580232976747</v>
      </c>
      <c r="D101" s="31">
        <f>'Amortization Schedule'!G112</f>
        <v>118869.51899181947</v>
      </c>
    </row>
    <row r="102" spans="1:4" ht="12.75">
      <c r="A102" s="30">
        <f>'Amortization Schedule'!B113</f>
        <v>100</v>
      </c>
      <c r="B102" s="32">
        <f>'Amortization Schedule'!D113</f>
        <v>408.6139715343794</v>
      </c>
      <c r="C102" s="32">
        <f>'Amortization Schedule'!E113</f>
        <v>282.01189727527606</v>
      </c>
      <c r="D102" s="31">
        <f>'Amortization Schedule'!G113</f>
        <v>118587.50709454418</v>
      </c>
    </row>
    <row r="103" spans="1:4" ht="12.75">
      <c r="A103" s="30">
        <f>'Amortization Schedule'!B114</f>
        <v>101</v>
      </c>
      <c r="B103" s="32">
        <f>'Amortization Schedule'!D114</f>
        <v>407.6445556374956</v>
      </c>
      <c r="C103" s="32">
        <f>'Amortization Schedule'!E114</f>
        <v>282.98131317215984</v>
      </c>
      <c r="D103" s="31">
        <f>'Amortization Schedule'!G114</f>
        <v>118304.52578137202</v>
      </c>
    </row>
    <row r="104" spans="1:4" ht="12.75">
      <c r="A104" s="30">
        <f>'Amortization Schedule'!B115</f>
        <v>102</v>
      </c>
      <c r="B104" s="32">
        <f>'Amortization Schedule'!D115</f>
        <v>406.6718073734663</v>
      </c>
      <c r="C104" s="32">
        <f>'Amortization Schedule'!E115</f>
        <v>283.95406143618914</v>
      </c>
      <c r="D104" s="31">
        <f>'Amortization Schedule'!G115</f>
        <v>118020.57171993583</v>
      </c>
    </row>
    <row r="105" spans="1:4" ht="12.75">
      <c r="A105" s="30">
        <f>'Amortization Schedule'!B116</f>
        <v>103</v>
      </c>
      <c r="B105" s="32">
        <f>'Amortization Schedule'!D116</f>
        <v>405.6957152872794</v>
      </c>
      <c r="C105" s="32">
        <f>'Amortization Schedule'!E116</f>
        <v>284.93015352237603</v>
      </c>
      <c r="D105" s="31">
        <f>'Amortization Schedule'!G116</f>
        <v>117735.64156641345</v>
      </c>
    </row>
    <row r="106" spans="1:4" ht="12.75">
      <c r="A106" s="30">
        <f>'Amortization Schedule'!B117</f>
        <v>104</v>
      </c>
      <c r="B106" s="32">
        <f>'Amortization Schedule'!D117</f>
        <v>404.71626788454626</v>
      </c>
      <c r="C106" s="32">
        <f>'Amortization Schedule'!E117</f>
        <v>285.9096009251092</v>
      </c>
      <c r="D106" s="31">
        <f>'Amortization Schedule'!G117</f>
        <v>117449.73196548835</v>
      </c>
    </row>
    <row r="107" spans="1:4" ht="12.75">
      <c r="A107" s="30">
        <f>'Amortization Schedule'!B118</f>
        <v>105</v>
      </c>
      <c r="B107" s="32">
        <f>'Amortization Schedule'!D118</f>
        <v>403.7334536313662</v>
      </c>
      <c r="C107" s="32">
        <f>'Amortization Schedule'!E118</f>
        <v>286.89241517828924</v>
      </c>
      <c r="D107" s="31">
        <f>'Amortization Schedule'!G118</f>
        <v>117162.83955031006</v>
      </c>
    </row>
    <row r="108" spans="1:4" ht="12.75">
      <c r="A108" s="30">
        <f>'Amortization Schedule'!B119</f>
        <v>106</v>
      </c>
      <c r="B108" s="32">
        <f>'Amortization Schedule'!D119</f>
        <v>402.74726095419084</v>
      </c>
      <c r="C108" s="32">
        <f>'Amortization Schedule'!E119</f>
        <v>287.8786078554646</v>
      </c>
      <c r="D108" s="31">
        <f>'Amortization Schedule'!G119</f>
        <v>116874.96094245459</v>
      </c>
    </row>
    <row r="109" spans="1:4" ht="12.75">
      <c r="A109" s="30">
        <f>'Amortization Schedule'!B120</f>
        <v>107</v>
      </c>
      <c r="B109" s="32">
        <f>'Amortization Schedule'!D120</f>
        <v>401.75767823968766</v>
      </c>
      <c r="C109" s="32">
        <f>'Amortization Schedule'!E120</f>
        <v>288.8681905699678</v>
      </c>
      <c r="D109" s="31">
        <f>'Amortization Schedule'!G120</f>
        <v>116586.09275188463</v>
      </c>
    </row>
    <row r="110" spans="1:4" ht="12.75">
      <c r="A110" s="30">
        <f>'Amortization Schedule'!B121</f>
        <v>108</v>
      </c>
      <c r="B110" s="32">
        <f>'Amortization Schedule'!D121</f>
        <v>400.7646938346034</v>
      </c>
      <c r="C110" s="32">
        <f>'Amortization Schedule'!E121</f>
        <v>289.86117497505205</v>
      </c>
      <c r="D110" s="31">
        <f>'Amortization Schedule'!G121</f>
        <v>116296.23157690957</v>
      </c>
    </row>
    <row r="111" spans="1:4" ht="12.75">
      <c r="A111" s="30">
        <f>'Amortization Schedule'!B122</f>
        <v>109</v>
      </c>
      <c r="B111" s="32">
        <f>'Amortization Schedule'!D122</f>
        <v>399.76829604562664</v>
      </c>
      <c r="C111" s="32">
        <f>'Amortization Schedule'!E122</f>
        <v>290.8575727640288</v>
      </c>
      <c r="D111" s="31">
        <f>'Amortization Schedule'!G122</f>
        <v>116005.37400414555</v>
      </c>
    </row>
    <row r="112" spans="1:4" ht="12.75">
      <c r="A112" s="30">
        <f>'Amortization Schedule'!B123</f>
        <v>110</v>
      </c>
      <c r="B112" s="32">
        <f>'Amortization Schedule'!D123</f>
        <v>398.7684731392503</v>
      </c>
      <c r="C112" s="32">
        <f>'Amortization Schedule'!E123</f>
        <v>291.85739567040514</v>
      </c>
      <c r="D112" s="31">
        <f>'Amortization Schedule'!G123</f>
        <v>115713.51660847514</v>
      </c>
    </row>
    <row r="113" spans="1:4" ht="12.75">
      <c r="A113" s="30">
        <f>'Amortization Schedule'!B124</f>
        <v>111</v>
      </c>
      <c r="B113" s="32">
        <f>'Amortization Schedule'!D124</f>
        <v>397.7652133416333</v>
      </c>
      <c r="C113" s="32">
        <f>'Amortization Schedule'!E124</f>
        <v>292.8606554680222</v>
      </c>
      <c r="D113" s="31">
        <f>'Amortization Schedule'!G124</f>
        <v>115420.65595300712</v>
      </c>
    </row>
    <row r="114" spans="1:4" ht="12.75">
      <c r="A114" s="30">
        <f>'Amortization Schedule'!B125</f>
        <v>112</v>
      </c>
      <c r="B114" s="32">
        <f>'Amortization Schedule'!D125</f>
        <v>396.758504838462</v>
      </c>
      <c r="C114" s="32">
        <f>'Amortization Schedule'!E125</f>
        <v>293.86736397119347</v>
      </c>
      <c r="D114" s="31">
        <f>'Amortization Schedule'!G125</f>
        <v>115126.78858903593</v>
      </c>
    </row>
    <row r="115" spans="1:4" ht="12.75">
      <c r="A115" s="30">
        <f>'Amortization Schedule'!B126</f>
        <v>113</v>
      </c>
      <c r="B115" s="32">
        <f>'Amortization Schedule'!D126</f>
        <v>395.74833577481104</v>
      </c>
      <c r="C115" s="32">
        <f>'Amortization Schedule'!E126</f>
        <v>294.8775330348444</v>
      </c>
      <c r="D115" s="31">
        <f>'Amortization Schedule'!G126</f>
        <v>114831.91105600109</v>
      </c>
    </row>
    <row r="116" spans="1:4" ht="12.75">
      <c r="A116" s="30">
        <f>'Amortization Schedule'!B127</f>
        <v>114</v>
      </c>
      <c r="B116" s="32">
        <f>'Amortization Schedule'!D127</f>
        <v>394.7346942550037</v>
      </c>
      <c r="C116" s="32">
        <f>'Amortization Schedule'!E127</f>
        <v>295.89117455465174</v>
      </c>
      <c r="D116" s="31">
        <f>'Amortization Schedule'!G127</f>
        <v>114536.01988144644</v>
      </c>
    </row>
    <row r="117" spans="1:4" ht="12.75">
      <c r="A117" s="30">
        <f>'Amortization Schedule'!B128</f>
        <v>115</v>
      </c>
      <c r="B117" s="32">
        <f>'Amortization Schedule'!D128</f>
        <v>393.71756834247213</v>
      </c>
      <c r="C117" s="32">
        <f>'Amortization Schedule'!E128</f>
        <v>296.9083004671833</v>
      </c>
      <c r="D117" s="31">
        <f>'Amortization Schedule'!G128</f>
        <v>114239.11158097925</v>
      </c>
    </row>
    <row r="118" spans="1:4" ht="12.75">
      <c r="A118" s="30">
        <f>'Amortization Schedule'!B129</f>
        <v>116</v>
      </c>
      <c r="B118" s="32">
        <f>'Amortization Schedule'!D129</f>
        <v>392.6969460596162</v>
      </c>
      <c r="C118" s="32">
        <f>'Amortization Schedule'!E129</f>
        <v>297.92892275003925</v>
      </c>
      <c r="D118" s="31">
        <f>'Amortization Schedule'!G129</f>
        <v>113941.18265822921</v>
      </c>
    </row>
    <row r="119" spans="1:4" ht="12.75">
      <c r="A119" s="30">
        <f>'Amortization Schedule'!B130</f>
        <v>117</v>
      </c>
      <c r="B119" s="32">
        <f>'Amortization Schedule'!D130</f>
        <v>391.6728153876629</v>
      </c>
      <c r="C119" s="32">
        <f>'Amortization Schedule'!E130</f>
        <v>298.95305342199254</v>
      </c>
      <c r="D119" s="31">
        <f>'Amortization Schedule'!G130</f>
        <v>113642.22960480722</v>
      </c>
    </row>
    <row r="120" spans="1:4" ht="12.75">
      <c r="A120" s="30">
        <f>'Amortization Schedule'!B131</f>
        <v>118</v>
      </c>
      <c r="B120" s="32">
        <f>'Amortization Schedule'!D131</f>
        <v>390.64516426652483</v>
      </c>
      <c r="C120" s="32">
        <f>'Amortization Schedule'!E131</f>
        <v>299.9807045431306</v>
      </c>
      <c r="D120" s="31">
        <f>'Amortization Schedule'!G131</f>
        <v>113342.24890026408</v>
      </c>
    </row>
    <row r="121" spans="1:4" ht="12.75">
      <c r="A121" s="30">
        <f>'Amortization Schedule'!B132</f>
        <v>119</v>
      </c>
      <c r="B121" s="32">
        <f>'Amortization Schedule'!D132</f>
        <v>389.6139805946578</v>
      </c>
      <c r="C121" s="32">
        <f>'Amortization Schedule'!E132</f>
        <v>301.01188821499767</v>
      </c>
      <c r="D121" s="31">
        <f>'Amortization Schedule'!G132</f>
        <v>113041.23701204908</v>
      </c>
    </row>
    <row r="122" spans="1:4" ht="12.75">
      <c r="A122" s="30">
        <f>'Amortization Schedule'!B133</f>
        <v>120</v>
      </c>
      <c r="B122" s="32">
        <f>'Amortization Schedule'!D133</f>
        <v>388.57925222891873</v>
      </c>
      <c r="C122" s="32">
        <f>'Amortization Schedule'!E133</f>
        <v>302.0466165807367</v>
      </c>
      <c r="D122" s="31">
        <f>'Amortization Schedule'!G133</f>
        <v>112739.19039546835</v>
      </c>
    </row>
    <row r="123" spans="1:4" ht="12.75">
      <c r="A123" s="30">
        <f>'Amortization Schedule'!B134</f>
        <v>121</v>
      </c>
      <c r="B123" s="32">
        <f>'Amortization Schedule'!D134</f>
        <v>387.5409669844225</v>
      </c>
      <c r="C123" s="32">
        <f>'Amortization Schedule'!E134</f>
        <v>303.084901825233</v>
      </c>
      <c r="D123" s="31">
        <f>'Amortization Schedule'!G134</f>
        <v>112436.10549364312</v>
      </c>
    </row>
    <row r="124" spans="1:4" ht="12.75">
      <c r="A124" s="30">
        <f>'Amortization Schedule'!B135</f>
        <v>122</v>
      </c>
      <c r="B124" s="32">
        <f>'Amortization Schedule'!D135</f>
        <v>386.4991126343982</v>
      </c>
      <c r="C124" s="32">
        <f>'Amortization Schedule'!E135</f>
        <v>304.12675617525724</v>
      </c>
      <c r="D124" s="31">
        <f>'Amortization Schedule'!G135</f>
        <v>112131.97873746786</v>
      </c>
    </row>
    <row r="125" spans="1:4" ht="12.75">
      <c r="A125" s="30">
        <f>'Amortization Schedule'!B136</f>
        <v>123</v>
      </c>
      <c r="B125" s="32">
        <f>'Amortization Schedule'!D136</f>
        <v>385.4536769100458</v>
      </c>
      <c r="C125" s="32">
        <f>'Amortization Schedule'!E136</f>
        <v>305.1721918996097</v>
      </c>
      <c r="D125" s="31">
        <f>'Amortization Schedule'!G136</f>
        <v>111826.80654556825</v>
      </c>
    </row>
    <row r="126" spans="1:4" ht="12.75">
      <c r="A126" s="30">
        <f>'Amortization Schedule'!B137</f>
        <v>124</v>
      </c>
      <c r="B126" s="32">
        <f>'Amortization Schedule'!D137</f>
        <v>384.40464750039087</v>
      </c>
      <c r="C126" s="32">
        <f>'Amortization Schedule'!E137</f>
        <v>306.2212213092646</v>
      </c>
      <c r="D126" s="31">
        <f>'Amortization Schedule'!G137</f>
        <v>111520.58532425898</v>
      </c>
    </row>
    <row r="127" spans="1:4" ht="12.75">
      <c r="A127" s="30">
        <f>'Amortization Schedule'!B138</f>
        <v>125</v>
      </c>
      <c r="B127" s="32">
        <f>'Amortization Schedule'!D138</f>
        <v>383.35201205214025</v>
      </c>
      <c r="C127" s="32">
        <f>'Amortization Schedule'!E138</f>
        <v>307.2738567575152</v>
      </c>
      <c r="D127" s="31">
        <f>'Amortization Schedule'!G138</f>
        <v>111213.31146750147</v>
      </c>
    </row>
    <row r="128" spans="1:4" ht="12.75">
      <c r="A128" s="30">
        <f>'Amortization Schedule'!B139</f>
        <v>126</v>
      </c>
      <c r="B128" s="32">
        <f>'Amortization Schedule'!D139</f>
        <v>382.29575816953627</v>
      </c>
      <c r="C128" s="32">
        <f>'Amortization Schedule'!E139</f>
        <v>308.3301106401192</v>
      </c>
      <c r="D128" s="31">
        <f>'Amortization Schedule'!G139</f>
        <v>110904.98135686135</v>
      </c>
    </row>
    <row r="129" spans="1:4" ht="12.75">
      <c r="A129" s="30">
        <f>'Amortization Schedule'!B140</f>
        <v>127</v>
      </c>
      <c r="B129" s="32">
        <f>'Amortization Schedule'!D140</f>
        <v>381.23587341421086</v>
      </c>
      <c r="C129" s="32">
        <f>'Amortization Schedule'!E140</f>
        <v>309.3899953954446</v>
      </c>
      <c r="D129" s="31">
        <f>'Amortization Schedule'!G140</f>
        <v>110595.59136146591</v>
      </c>
    </row>
    <row r="130" spans="1:4" ht="12.75">
      <c r="A130" s="30">
        <f>'Amortization Schedule'!B141</f>
        <v>128</v>
      </c>
      <c r="B130" s="32">
        <f>'Amortization Schedule'!D141</f>
        <v>380.1723453050391</v>
      </c>
      <c r="C130" s="32">
        <f>'Amortization Schedule'!E141</f>
        <v>310.4535235046164</v>
      </c>
      <c r="D130" s="31">
        <f>'Amortization Schedule'!G141</f>
        <v>110285.13783796129</v>
      </c>
    </row>
    <row r="131" spans="1:4" ht="12.75">
      <c r="A131" s="30">
        <f>'Amortization Schedule'!B142</f>
        <v>129</v>
      </c>
      <c r="B131" s="32">
        <f>'Amortization Schedule'!D142</f>
        <v>379.10516131799193</v>
      </c>
      <c r="C131" s="32">
        <f>'Amortization Schedule'!E142</f>
        <v>311.52070749166353</v>
      </c>
      <c r="D131" s="31">
        <f>'Amortization Schedule'!G142</f>
        <v>109973.61713046962</v>
      </c>
    </row>
    <row r="132" spans="1:4" ht="12.75">
      <c r="A132" s="30">
        <f>'Amortization Schedule'!B143</f>
        <v>130</v>
      </c>
      <c r="B132" s="32">
        <f>'Amortization Schedule'!D143</f>
        <v>378.03430888598933</v>
      </c>
      <c r="C132" s="32">
        <f>'Amortization Schedule'!E143</f>
        <v>312.5915599236661</v>
      </c>
      <c r="D132" s="31">
        <f>'Amortization Schedule'!G143</f>
        <v>109661.02557054596</v>
      </c>
    </row>
    <row r="133" spans="1:4" ht="12.75">
      <c r="A133" s="30">
        <f>'Amortization Schedule'!B144</f>
        <v>131</v>
      </c>
      <c r="B133" s="32">
        <f>'Amortization Schedule'!D144</f>
        <v>376.95977539875173</v>
      </c>
      <c r="C133" s="32">
        <f>'Amortization Schedule'!E144</f>
        <v>313.6660934109037</v>
      </c>
      <c r="D133" s="31">
        <f>'Amortization Schedule'!G144</f>
        <v>109347.35947713505</v>
      </c>
    </row>
    <row r="134" spans="1:4" ht="12.75">
      <c r="A134" s="30">
        <f>'Amortization Schedule'!B145</f>
        <v>132</v>
      </c>
      <c r="B134" s="32">
        <f>'Amortization Schedule'!D145</f>
        <v>375.88154820265174</v>
      </c>
      <c r="C134" s="32">
        <f>'Amortization Schedule'!E145</f>
        <v>314.7443206070037</v>
      </c>
      <c r="D134" s="31">
        <f>'Amortization Schedule'!G145</f>
        <v>109032.61515652805</v>
      </c>
    </row>
    <row r="135" spans="1:4" ht="12.75">
      <c r="A135" s="30">
        <f>'Amortization Schedule'!B146</f>
        <v>133</v>
      </c>
      <c r="B135" s="32">
        <f>'Amortization Schedule'!D146</f>
        <v>374.7996146005652</v>
      </c>
      <c r="C135" s="32">
        <f>'Amortization Schedule'!E146</f>
        <v>315.8262542090903</v>
      </c>
      <c r="D135" s="31">
        <f>'Amortization Schedule'!G146</f>
        <v>108716.78890231895</v>
      </c>
    </row>
    <row r="136" spans="1:4" ht="12.75">
      <c r="A136" s="30">
        <f>'Amortization Schedule'!B147</f>
        <v>134</v>
      </c>
      <c r="B136" s="32">
        <f>'Amortization Schedule'!D147</f>
        <v>373.71396185172136</v>
      </c>
      <c r="C136" s="32">
        <f>'Amortization Schedule'!E147</f>
        <v>316.9119069579341</v>
      </c>
      <c r="D136" s="31">
        <f>'Amortization Schedule'!G147</f>
        <v>108399.87699536102</v>
      </c>
    </row>
    <row r="137" spans="1:4" ht="12.75">
      <c r="A137" s="30">
        <f>'Amortization Schedule'!B148</f>
        <v>135</v>
      </c>
      <c r="B137" s="32">
        <f>'Amortization Schedule'!D148</f>
        <v>372.6245771715535</v>
      </c>
      <c r="C137" s="32">
        <f>'Amortization Schedule'!E148</f>
        <v>318.001291638102</v>
      </c>
      <c r="D137" s="31">
        <f>'Amortization Schedule'!G148</f>
        <v>108081.87570372291</v>
      </c>
    </row>
    <row r="138" spans="1:4" ht="12.75">
      <c r="A138" s="30">
        <f>'Amortization Schedule'!B149</f>
        <v>136</v>
      </c>
      <c r="B138" s="32">
        <f>'Amortization Schedule'!D149</f>
        <v>371.5314477315475</v>
      </c>
      <c r="C138" s="32">
        <f>'Amortization Schedule'!E149</f>
        <v>319.094421078108</v>
      </c>
      <c r="D138" s="31">
        <f>'Amortization Schedule'!G149</f>
        <v>107762.7812826448</v>
      </c>
    </row>
    <row r="139" spans="1:4" ht="12.75">
      <c r="A139" s="30">
        <f>'Amortization Schedule'!B150</f>
        <v>137</v>
      </c>
      <c r="B139" s="32">
        <f>'Amortization Schedule'!D150</f>
        <v>370.4345606590915</v>
      </c>
      <c r="C139" s="32">
        <f>'Amortization Schedule'!E150</f>
        <v>320.19130815056394</v>
      </c>
      <c r="D139" s="31">
        <f>'Amortization Schedule'!G150</f>
        <v>107442.58997449424</v>
      </c>
    </row>
    <row r="140" spans="1:4" ht="12.75">
      <c r="A140" s="30">
        <f>'Amortization Schedule'!B151</f>
        <v>138</v>
      </c>
      <c r="B140" s="32">
        <f>'Amortization Schedule'!D151</f>
        <v>369.333903037324</v>
      </c>
      <c r="C140" s="32">
        <f>'Amortization Schedule'!E151</f>
        <v>321.2919657723315</v>
      </c>
      <c r="D140" s="31">
        <f>'Amortization Schedule'!G151</f>
        <v>107121.29800872192</v>
      </c>
    </row>
    <row r="141" spans="1:4" ht="12.75">
      <c r="A141" s="30">
        <f>'Amortization Schedule'!B152</f>
        <v>139</v>
      </c>
      <c r="B141" s="32">
        <f>'Amortization Schedule'!D152</f>
        <v>368.2294619049816</v>
      </c>
      <c r="C141" s="32">
        <f>'Amortization Schedule'!E152</f>
        <v>322.3964069046739</v>
      </c>
      <c r="D141" s="31">
        <f>'Amortization Schedule'!G152</f>
        <v>106798.90160181724</v>
      </c>
    </row>
    <row r="142" spans="1:4" ht="12.75">
      <c r="A142" s="33">
        <f>'Amortization Schedule'!B153</f>
        <v>140</v>
      </c>
      <c r="B142" s="32">
        <f>'Amortization Schedule'!D153</f>
        <v>367.12122425624676</v>
      </c>
      <c r="C142" s="32">
        <f>'Amortization Schedule'!E153</f>
        <v>323.5046445534087</v>
      </c>
      <c r="D142" s="31">
        <f>'Amortization Schedule'!G153</f>
        <v>106475.39695726383</v>
      </c>
    </row>
    <row r="143" spans="1:4" ht="12.75">
      <c r="A143" s="33">
        <f>'Amortization Schedule'!B154</f>
        <v>141</v>
      </c>
      <c r="B143" s="32">
        <f>'Amortization Schedule'!D154</f>
        <v>366.0091770405944</v>
      </c>
      <c r="C143" s="32">
        <f>'Amortization Schedule'!E154</f>
        <v>324.61669176906105</v>
      </c>
      <c r="D143" s="31">
        <f>'Amortization Schedule'!G154</f>
        <v>106150.78026549477</v>
      </c>
    </row>
    <row r="144" spans="1:4" ht="12.75">
      <c r="A144" s="33">
        <f>'Amortization Schedule'!B155</f>
        <v>142</v>
      </c>
      <c r="B144" s="32">
        <f>'Amortization Schedule'!D155</f>
        <v>364.8933071626383</v>
      </c>
      <c r="C144" s="32">
        <f>'Amortization Schedule'!E155</f>
        <v>325.7325616470172</v>
      </c>
      <c r="D144" s="31">
        <f>'Amortization Schedule'!G155</f>
        <v>105825.04770384775</v>
      </c>
    </row>
    <row r="145" spans="1:4" ht="12.75">
      <c r="A145" s="33">
        <f>'Amortization Schedule'!B156</f>
        <v>143</v>
      </c>
      <c r="B145" s="32">
        <f>'Amortization Schedule'!D156</f>
        <v>363.77360148197664</v>
      </c>
      <c r="C145" s="32">
        <f>'Amortization Schedule'!E156</f>
        <v>326.8522673276788</v>
      </c>
      <c r="D145" s="31">
        <f>'Amortization Schedule'!G156</f>
        <v>105498.19543652008</v>
      </c>
    </row>
    <row r="146" spans="1:4" ht="12.75">
      <c r="A146" s="33">
        <f>'Amortization Schedule'!B157</f>
        <v>144</v>
      </c>
      <c r="B146" s="32">
        <f>'Amortization Schedule'!D157</f>
        <v>362.65004681303776</v>
      </c>
      <c r="C146" s="32">
        <f>'Amortization Schedule'!E157</f>
        <v>327.9758219966177</v>
      </c>
      <c r="D146" s="31">
        <f>'Amortization Schedule'!G157</f>
        <v>105170.21961452346</v>
      </c>
    </row>
    <row r="147" spans="1:4" ht="12.75">
      <c r="A147" s="33">
        <f>'Amortization Schedule'!B158</f>
        <v>145</v>
      </c>
      <c r="B147" s="32">
        <f>'Amortization Schedule'!D158</f>
        <v>361.5226299249244</v>
      </c>
      <c r="C147" s="32">
        <f>'Amortization Schedule'!E158</f>
        <v>329.10323888473107</v>
      </c>
      <c r="D147" s="31">
        <f>'Amortization Schedule'!G158</f>
        <v>104841.11637563873</v>
      </c>
    </row>
    <row r="148" spans="1:4" ht="12.75">
      <c r="A148" s="33">
        <f>'Amortization Schedule'!B159</f>
        <v>146</v>
      </c>
      <c r="B148" s="32">
        <f>'Amortization Schedule'!D159</f>
        <v>360.3913375412581</v>
      </c>
      <c r="C148" s="32">
        <f>'Amortization Schedule'!E159</f>
        <v>330.23453126839735</v>
      </c>
      <c r="D148" s="31">
        <f>'Amortization Schedule'!G159</f>
        <v>104510.88184437033</v>
      </c>
    </row>
    <row r="149" spans="1:4" ht="12.75">
      <c r="A149" s="33">
        <f>'Amortization Schedule'!B160</f>
        <v>147</v>
      </c>
      <c r="B149" s="32">
        <f>'Amortization Schedule'!D160</f>
        <v>359.25615634002304</v>
      </c>
      <c r="C149" s="32">
        <f>'Amortization Schedule'!E160</f>
        <v>331.3697124696324</v>
      </c>
      <c r="D149" s="31">
        <f>'Amortization Schedule'!G160</f>
        <v>104179.5121319007</v>
      </c>
    </row>
    <row r="150" spans="1:4" ht="12.75">
      <c r="A150" s="33">
        <f>'Amortization Schedule'!B161</f>
        <v>148</v>
      </c>
      <c r="B150" s="32">
        <f>'Amortization Schedule'!D161</f>
        <v>358.11707295340864</v>
      </c>
      <c r="C150" s="32">
        <f>'Amortization Schedule'!E161</f>
        <v>332.5087958562468</v>
      </c>
      <c r="D150" s="31">
        <f>'Amortization Schedule'!G161</f>
        <v>103847.00333604445</v>
      </c>
    </row>
    <row r="151" spans="1:4" ht="12.75">
      <c r="A151" s="33">
        <f>'Amortization Schedule'!B162</f>
        <v>149</v>
      </c>
      <c r="B151" s="32">
        <f>'Amortization Schedule'!D162</f>
        <v>356.9740739676528</v>
      </c>
      <c r="C151" s="32">
        <f>'Amortization Schedule'!E162</f>
        <v>333.65179484200263</v>
      </c>
      <c r="D151" s="31">
        <f>'Amortization Schedule'!G162</f>
        <v>103513.35154120244</v>
      </c>
    </row>
    <row r="152" spans="1:4" ht="12.75">
      <c r="A152" s="33">
        <f>'Amortization Schedule'!B163</f>
        <v>150</v>
      </c>
      <c r="B152" s="32">
        <f>'Amortization Schedule'!D163</f>
        <v>355.8271459228834</v>
      </c>
      <c r="C152" s="32">
        <f>'Amortization Schedule'!E163</f>
        <v>334.79872288677205</v>
      </c>
      <c r="D152" s="31">
        <f>'Amortization Schedule'!G163</f>
        <v>103178.55281831567</v>
      </c>
    </row>
    <row r="153" spans="1:4" ht="12.75">
      <c r="A153" s="33">
        <f>'Amortization Schedule'!B164</f>
        <v>151</v>
      </c>
      <c r="B153" s="32">
        <f>'Amortization Schedule'!D164</f>
        <v>354.6762753129601</v>
      </c>
      <c r="C153" s="32">
        <f>'Amortization Schedule'!E164</f>
        <v>335.94959349669534</v>
      </c>
      <c r="D153" s="31">
        <f>'Amortization Schedule'!G164</f>
        <v>102842.60322481897</v>
      </c>
    </row>
    <row r="154" spans="1:4" ht="12.75">
      <c r="A154" s="33">
        <f>'Amortization Schedule'!B165</f>
        <v>152</v>
      </c>
      <c r="B154" s="32">
        <f>'Amortization Schedule'!D165</f>
        <v>353.5214485853152</v>
      </c>
      <c r="C154" s="32">
        <f>'Amortization Schedule'!E165</f>
        <v>337.10442022434023</v>
      </c>
      <c r="D154" s="31">
        <f>'Amortization Schedule'!G165</f>
        <v>102505.49880459464</v>
      </c>
    </row>
    <row r="155" spans="1:4" ht="12.75">
      <c r="A155" s="33">
        <f>'Amortization Schedule'!B166</f>
        <v>153</v>
      </c>
      <c r="B155" s="32">
        <f>'Amortization Schedule'!D166</f>
        <v>352.36265214079407</v>
      </c>
      <c r="C155" s="32">
        <f>'Amortization Schedule'!E166</f>
        <v>338.2632166688614</v>
      </c>
      <c r="D155" s="31">
        <f>'Amortization Schedule'!G166</f>
        <v>102167.23558792578</v>
      </c>
    </row>
    <row r="156" spans="1:4" ht="12.75">
      <c r="A156" s="33">
        <f>'Amortization Schedule'!B167</f>
        <v>154</v>
      </c>
      <c r="B156" s="32">
        <f>'Amortization Schedule'!D167</f>
        <v>351.19987233349485</v>
      </c>
      <c r="C156" s="32">
        <f>'Amortization Schedule'!E167</f>
        <v>339.4259964761606</v>
      </c>
      <c r="D156" s="31">
        <f>'Amortization Schedule'!G167</f>
        <v>101827.80959144962</v>
      </c>
    </row>
    <row r="157" spans="1:4" ht="12.75">
      <c r="A157" s="33">
        <f>'Amortization Schedule'!B168</f>
        <v>155</v>
      </c>
      <c r="B157" s="32">
        <f>'Amortization Schedule'!D168</f>
        <v>350.0330954706081</v>
      </c>
      <c r="C157" s="32">
        <f>'Amortization Schedule'!E168</f>
        <v>340.59277333904737</v>
      </c>
      <c r="D157" s="31">
        <f>'Amortization Schedule'!G168</f>
        <v>101487.21681811058</v>
      </c>
    </row>
    <row r="158" spans="1:4" ht="12.75">
      <c r="A158" s="33">
        <f>'Amortization Schedule'!B169</f>
        <v>156</v>
      </c>
      <c r="B158" s="32">
        <f>'Amortization Schedule'!D169</f>
        <v>348.8623078122551</v>
      </c>
      <c r="C158" s="32">
        <f>'Amortization Schedule'!E169</f>
        <v>341.76356099740036</v>
      </c>
      <c r="D158" s="31">
        <f>'Amortization Schedule'!G169</f>
        <v>101145.45325711319</v>
      </c>
    </row>
    <row r="159" spans="1:4" ht="12.75">
      <c r="A159" s="33">
        <f>'Amortization Schedule'!B170</f>
        <v>157</v>
      </c>
      <c r="B159" s="32">
        <f>'Amortization Schedule'!D170</f>
        <v>347.68749557132656</v>
      </c>
      <c r="C159" s="32">
        <f>'Amortization Schedule'!E170</f>
        <v>342.9383732383289</v>
      </c>
      <c r="D159" s="31">
        <f>'Amortization Schedule'!G170</f>
        <v>100802.51488387486</v>
      </c>
    </row>
    <row r="160" spans="1:4" ht="12.75">
      <c r="A160" s="33">
        <f>'Amortization Schedule'!B171</f>
        <v>158</v>
      </c>
      <c r="B160" s="32">
        <f>'Amortization Schedule'!D171</f>
        <v>346.5086449133198</v>
      </c>
      <c r="C160" s="32">
        <f>'Amortization Schedule'!E171</f>
        <v>344.11722389633564</v>
      </c>
      <c r="D160" s="31">
        <f>'Amortization Schedule'!G171</f>
        <v>100458.39765997852</v>
      </c>
    </row>
    <row r="161" spans="1:4" ht="12.75">
      <c r="A161" s="33">
        <f>'Amortization Schedule'!B172</f>
        <v>159</v>
      </c>
      <c r="B161" s="32">
        <f>'Amortization Schedule'!D172</f>
        <v>345.32574195617616</v>
      </c>
      <c r="C161" s="32">
        <f>'Amortization Schedule'!E172</f>
        <v>345.3001268534793</v>
      </c>
      <c r="D161" s="31">
        <f>'Amortization Schedule'!G172</f>
        <v>100113.09753312504</v>
      </c>
    </row>
    <row r="162" spans="1:4" ht="12.75">
      <c r="A162" s="33">
        <f>'Amortization Schedule'!B173</f>
        <v>160</v>
      </c>
      <c r="B162" s="32">
        <f>'Amortization Schedule'!D173</f>
        <v>344.1387727701173</v>
      </c>
      <c r="C162" s="32">
        <f>'Amortization Schedule'!E173</f>
        <v>346.48709603953813</v>
      </c>
      <c r="D162" s="31">
        <f>'Amortization Schedule'!G173</f>
        <v>99766.6104370855</v>
      </c>
    </row>
    <row r="163" spans="1:4" ht="12.75">
      <c r="A163" s="33">
        <f>'Amortization Schedule'!B174</f>
        <v>161</v>
      </c>
      <c r="B163" s="32">
        <f>'Amortization Schedule'!D174</f>
        <v>342.9477233774814</v>
      </c>
      <c r="C163" s="32">
        <f>'Amortization Schedule'!E174</f>
        <v>347.67814543217406</v>
      </c>
      <c r="D163" s="31">
        <f>'Amortization Schedule'!G174</f>
        <v>99418.93229165333</v>
      </c>
    </row>
    <row r="164" spans="1:4" ht="12.75">
      <c r="A164" s="33">
        <f>'Amortization Schedule'!B175</f>
        <v>162</v>
      </c>
      <c r="B164" s="32">
        <f>'Amortization Schedule'!D175</f>
        <v>341.7525797525583</v>
      </c>
      <c r="C164" s="32">
        <f>'Amortization Schedule'!E175</f>
        <v>348.87328905709717</v>
      </c>
      <c r="D164" s="31">
        <f>'Amortization Schedule'!G175</f>
        <v>99070.05900259623</v>
      </c>
    </row>
    <row r="165" spans="1:4" ht="12.75">
      <c r="A165" s="33">
        <f>'Amortization Schedule'!B176</f>
        <v>163</v>
      </c>
      <c r="B165" s="32">
        <f>'Amortization Schedule'!D176</f>
        <v>340.55332782142455</v>
      </c>
      <c r="C165" s="32">
        <f>'Amortization Schedule'!E176</f>
        <v>350.0725409882309</v>
      </c>
      <c r="D165" s="31">
        <f>'Amortization Schedule'!G176</f>
        <v>98719.986461608</v>
      </c>
    </row>
    <row r="166" spans="1:4" ht="12.75">
      <c r="A166" s="33">
        <f>'Amortization Schedule'!B177</f>
        <v>164</v>
      </c>
      <c r="B166" s="32">
        <f>'Amortization Schedule'!D177</f>
        <v>339.3499534617775</v>
      </c>
      <c r="C166" s="32">
        <f>'Amortization Schedule'!E177</f>
        <v>351.27591534787797</v>
      </c>
      <c r="D166" s="31">
        <f>'Amortization Schedule'!G177</f>
        <v>98368.71054626012</v>
      </c>
    </row>
    <row r="167" spans="1:4" ht="12.75">
      <c r="A167" s="33">
        <f>'Amortization Schedule'!B178</f>
        <v>165</v>
      </c>
      <c r="B167" s="32">
        <f>'Amortization Schedule'!D178</f>
        <v>338.14244250276914</v>
      </c>
      <c r="C167" s="32">
        <f>'Amortization Schedule'!E178</f>
        <v>352.4834263068863</v>
      </c>
      <c r="D167" s="31">
        <f>'Amortization Schedule'!G178</f>
        <v>98016.22711995323</v>
      </c>
    </row>
    <row r="168" spans="1:4" ht="12.75">
      <c r="A168" s="33">
        <f>'Amortization Schedule'!B179</f>
        <v>166</v>
      </c>
      <c r="B168" s="32">
        <f>'Amortization Schedule'!D179</f>
        <v>336.9307807248392</v>
      </c>
      <c r="C168" s="32">
        <f>'Amortization Schedule'!E179</f>
        <v>353.69508808481623</v>
      </c>
      <c r="D168" s="31">
        <f>'Amortization Schedule'!G179</f>
        <v>97662.53203186841</v>
      </c>
    </row>
    <row r="169" spans="1:4" ht="12.75">
      <c r="A169" s="33">
        <f>'Amortization Schedule'!B180</f>
        <v>167</v>
      </c>
      <c r="B169" s="32">
        <f>'Amortization Schedule'!D180</f>
        <v>335.7149538595477</v>
      </c>
      <c r="C169" s="32">
        <f>'Amortization Schedule'!E180</f>
        <v>354.9109149501078</v>
      </c>
      <c r="D169" s="31">
        <f>'Amortization Schedule'!G180</f>
        <v>97307.62111691831</v>
      </c>
    </row>
    <row r="170" spans="1:4" ht="12.75">
      <c r="A170" s="33">
        <f>'Amortization Schedule'!B181</f>
        <v>168</v>
      </c>
      <c r="B170" s="32">
        <f>'Amortization Schedule'!D181</f>
        <v>334.4949475894067</v>
      </c>
      <c r="C170" s="32">
        <f>'Amortization Schedule'!E181</f>
        <v>356.13092122024875</v>
      </c>
      <c r="D170" s="31">
        <f>'Amortization Schedule'!G181</f>
        <v>96951.49019569806</v>
      </c>
    </row>
    <row r="171" spans="1:4" ht="12.75">
      <c r="A171" s="33">
        <f>'Amortization Schedule'!B182</f>
        <v>169</v>
      </c>
      <c r="B171" s="32">
        <f>'Amortization Schedule'!D182</f>
        <v>333.27074754771206</v>
      </c>
      <c r="C171" s="32">
        <f>'Amortization Schedule'!E182</f>
        <v>357.3551212619434</v>
      </c>
      <c r="D171" s="31">
        <f>'Amortization Schedule'!G182</f>
        <v>96594.13507443611</v>
      </c>
    </row>
    <row r="172" spans="1:4" ht="12.75">
      <c r="A172" s="33">
        <f>'Amortization Schedule'!B183</f>
        <v>170</v>
      </c>
      <c r="B172" s="32">
        <f>'Amortization Schedule'!D183</f>
        <v>332.04233931837416</v>
      </c>
      <c r="C172" s="32">
        <f>'Amortization Schedule'!E183</f>
        <v>358.5835294912813</v>
      </c>
      <c r="D172" s="31">
        <f>'Amortization Schedule'!G183</f>
        <v>96235.55154494483</v>
      </c>
    </row>
    <row r="173" spans="1:4" ht="12.75">
      <c r="A173" s="33">
        <f>'Amortization Schedule'!B184</f>
        <v>171</v>
      </c>
      <c r="B173" s="32">
        <f>'Amortization Schedule'!D184</f>
        <v>330.80970843574784</v>
      </c>
      <c r="C173" s="32">
        <f>'Amortization Schedule'!E184</f>
        <v>359.8161603739076</v>
      </c>
      <c r="D173" s="31">
        <f>'Amortization Schedule'!G184</f>
        <v>95875.73538457091</v>
      </c>
    </row>
    <row r="174" spans="1:4" ht="12.75">
      <c r="A174" s="33">
        <f>'Amortization Schedule'!B185</f>
        <v>172</v>
      </c>
      <c r="B174" s="32">
        <f>'Amortization Schedule'!D185</f>
        <v>329.5728403844625</v>
      </c>
      <c r="C174" s="32">
        <f>'Amortization Schedule'!E185</f>
        <v>361.05302842519296</v>
      </c>
      <c r="D174" s="31">
        <f>'Amortization Schedule'!G185</f>
        <v>95514.68235614573</v>
      </c>
    </row>
    <row r="175" spans="1:4" ht="12.75">
      <c r="A175" s="33">
        <f>'Amortization Schedule'!B186</f>
        <v>173</v>
      </c>
      <c r="B175" s="32">
        <f>'Amortization Schedule'!D186</f>
        <v>328.33172059925096</v>
      </c>
      <c r="C175" s="32">
        <f>'Amortization Schedule'!E186</f>
        <v>362.2941482104045</v>
      </c>
      <c r="D175" s="31">
        <f>'Amortization Schedule'!G186</f>
        <v>95152.38820793532</v>
      </c>
    </row>
    <row r="176" spans="1:4" ht="12.75">
      <c r="A176" s="33">
        <f>'Amortization Schedule'!B187</f>
        <v>174</v>
      </c>
      <c r="B176" s="32">
        <f>'Amortization Schedule'!D187</f>
        <v>327.0863344647777</v>
      </c>
      <c r="C176" s="32">
        <f>'Amortization Schedule'!E187</f>
        <v>363.5395343448778</v>
      </c>
      <c r="D176" s="31">
        <f>'Amortization Schedule'!G187</f>
        <v>94788.84867359044</v>
      </c>
    </row>
    <row r="177" spans="1:4" ht="12.75">
      <c r="A177" s="33">
        <f>'Amortization Schedule'!B188</f>
        <v>175</v>
      </c>
      <c r="B177" s="32">
        <f>'Amortization Schedule'!D188</f>
        <v>325.83666731546714</v>
      </c>
      <c r="C177" s="32">
        <f>'Amortization Schedule'!E188</f>
        <v>364.7892014941883</v>
      </c>
      <c r="D177" s="31">
        <f>'Amortization Schedule'!G188</f>
        <v>94424.05947209625</v>
      </c>
    </row>
    <row r="178" spans="1:4" ht="12.75">
      <c r="A178" s="33">
        <f>'Amortization Schedule'!B189</f>
        <v>176</v>
      </c>
      <c r="B178" s="32">
        <f>'Amortization Schedule'!D189</f>
        <v>324.58270443533087</v>
      </c>
      <c r="C178" s="32">
        <f>'Amortization Schedule'!E189</f>
        <v>366.0431643743246</v>
      </c>
      <c r="D178" s="31">
        <f>'Amortization Schedule'!G189</f>
        <v>94058.01630772193</v>
      </c>
    </row>
    <row r="179" spans="1:4" ht="12.75">
      <c r="A179" s="33">
        <f>'Amortization Schedule'!B190</f>
        <v>177</v>
      </c>
      <c r="B179" s="32">
        <f>'Amortization Schedule'!D190</f>
        <v>323.32443105779413</v>
      </c>
      <c r="C179" s="32">
        <f>'Amortization Schedule'!E190</f>
        <v>367.30143775186133</v>
      </c>
      <c r="D179" s="31">
        <f>'Amortization Schedule'!G190</f>
        <v>93690.71486997008</v>
      </c>
    </row>
    <row r="180" spans="1:4" ht="12.75">
      <c r="A180" s="33">
        <f>'Amortization Schedule'!B191</f>
        <v>178</v>
      </c>
      <c r="B180" s="32">
        <f>'Amortization Schedule'!D191</f>
        <v>322.06183236552215</v>
      </c>
      <c r="C180" s="32">
        <f>'Amortization Schedule'!E191</f>
        <v>368.5640364441333</v>
      </c>
      <c r="D180" s="31">
        <f>'Amortization Schedule'!G191</f>
        <v>93322.15083352594</v>
      </c>
    </row>
    <row r="181" spans="1:4" ht="12.75">
      <c r="A181" s="33">
        <f>'Amortization Schedule'!B192</f>
        <v>179</v>
      </c>
      <c r="B181" s="32">
        <f>'Amortization Schedule'!D192</f>
        <v>320.79489349024544</v>
      </c>
      <c r="C181" s="32">
        <f>'Amortization Schedule'!E192</f>
        <v>369.83097531941</v>
      </c>
      <c r="D181" s="31">
        <f>'Amortization Schedule'!G192</f>
        <v>92952.31985820654</v>
      </c>
    </row>
    <row r="182" spans="1:4" ht="12.75">
      <c r="A182" s="33">
        <f>'Amortization Schedule'!B193</f>
        <v>180</v>
      </c>
      <c r="B182" s="32">
        <f>'Amortization Schedule'!D193</f>
        <v>319.52359951258495</v>
      </c>
      <c r="C182" s="32">
        <f>'Amortization Schedule'!E193</f>
        <v>371.1022692970705</v>
      </c>
      <c r="D182" s="31">
        <f>'Amortization Schedule'!G193</f>
        <v>92581.21758890947</v>
      </c>
    </row>
    <row r="183" spans="1:4" ht="12.75">
      <c r="A183" s="33">
        <f>'Amortization Schedule'!B194</f>
        <v>181</v>
      </c>
      <c r="B183" s="32">
        <f>'Amortization Schedule'!D194</f>
        <v>318.2479354618763</v>
      </c>
      <c r="C183" s="32">
        <f>'Amortization Schedule'!E194</f>
        <v>372.37793334777916</v>
      </c>
      <c r="D183" s="31">
        <f>'Amortization Schedule'!G194</f>
        <v>92208.8396555617</v>
      </c>
    </row>
    <row r="184" spans="1:4" ht="12.75">
      <c r="A184" s="33">
        <f>'Amortization Schedule'!B195</f>
        <v>182</v>
      </c>
      <c r="B184" s="32">
        <f>'Amortization Schedule'!D195</f>
        <v>316.9678863159933</v>
      </c>
      <c r="C184" s="32">
        <f>'Amortization Schedule'!E195</f>
        <v>373.65798249366213</v>
      </c>
      <c r="D184" s="31">
        <f>'Amortization Schedule'!G195</f>
        <v>91835.18167306803</v>
      </c>
    </row>
    <row r="185" spans="1:4" ht="12.75">
      <c r="A185" s="33">
        <f>'Amortization Schedule'!B196</f>
        <v>183</v>
      </c>
      <c r="B185" s="32">
        <f>'Amortization Schedule'!D196</f>
        <v>315.68343700117134</v>
      </c>
      <c r="C185" s="32">
        <f>'Amortization Schedule'!E196</f>
        <v>374.9424318084841</v>
      </c>
      <c r="D185" s="31">
        <f>'Amortization Schedule'!G196</f>
        <v>91460.23924125955</v>
      </c>
    </row>
    <row r="186" spans="1:4" ht="12.75">
      <c r="A186" s="33">
        <f>'Amortization Schedule'!B197</f>
        <v>184</v>
      </c>
      <c r="B186" s="32">
        <f>'Amortization Schedule'!D197</f>
        <v>314.3945723918297</v>
      </c>
      <c r="C186" s="32">
        <f>'Amortization Schedule'!E197</f>
        <v>376.2312964178258</v>
      </c>
      <c r="D186" s="31">
        <f>'Amortization Schedule'!G197</f>
        <v>91084.00794484172</v>
      </c>
    </row>
    <row r="187" spans="1:4" ht="12.75">
      <c r="A187" s="33">
        <f>'Amortization Schedule'!B198</f>
        <v>185</v>
      </c>
      <c r="B187" s="32">
        <f>'Amortization Schedule'!D198</f>
        <v>313.1012773103934</v>
      </c>
      <c r="C187" s="32">
        <f>'Amortization Schedule'!E198</f>
        <v>377.52459149926204</v>
      </c>
      <c r="D187" s="31">
        <f>'Amortization Schedule'!G198</f>
        <v>90706.48335334247</v>
      </c>
    </row>
    <row r="188" spans="1:4" ht="12.75">
      <c r="A188" s="33">
        <f>'Amortization Schedule'!B199</f>
        <v>186</v>
      </c>
      <c r="B188" s="32">
        <f>'Amortization Schedule'!D199</f>
        <v>311.8035365271147</v>
      </c>
      <c r="C188" s="32">
        <f>'Amortization Schedule'!E199</f>
        <v>378.82233228254074</v>
      </c>
      <c r="D188" s="31">
        <f>'Amortization Schedule'!G199</f>
        <v>90327.66102105993</v>
      </c>
    </row>
    <row r="189" spans="1:4" ht="12.75">
      <c r="A189" s="33">
        <f>'Amortization Schedule'!B200</f>
        <v>187</v>
      </c>
      <c r="B189" s="32">
        <f>'Amortization Schedule'!D200</f>
        <v>310.5013347598935</v>
      </c>
      <c r="C189" s="32">
        <f>'Amortization Schedule'!E200</f>
        <v>380.12453404976196</v>
      </c>
      <c r="D189" s="31">
        <f>'Amortization Schedule'!G200</f>
        <v>89947.53648701018</v>
      </c>
    </row>
    <row r="190" spans="1:4" ht="12.75">
      <c r="A190" s="33">
        <f>'Amortization Schedule'!B201</f>
        <v>188</v>
      </c>
      <c r="B190" s="32">
        <f>'Amortization Schedule'!D201</f>
        <v>309.1946566740975</v>
      </c>
      <c r="C190" s="32">
        <f>'Amortization Schedule'!E201</f>
        <v>381.431212135558</v>
      </c>
      <c r="D190" s="31">
        <f>'Amortization Schedule'!G201</f>
        <v>89566.10527487462</v>
      </c>
    </row>
    <row r="191" spans="1:4" ht="12.75">
      <c r="A191" s="33">
        <f>'Amortization Schedule'!B202</f>
        <v>189</v>
      </c>
      <c r="B191" s="32">
        <f>'Amortization Schedule'!D202</f>
        <v>307.8834868823815</v>
      </c>
      <c r="C191" s="32">
        <f>'Amortization Schedule'!E202</f>
        <v>382.742381927274</v>
      </c>
      <c r="D191" s="31">
        <f>'Amortization Schedule'!G202</f>
        <v>89183.36289294733</v>
      </c>
    </row>
    <row r="192" spans="1:4" ht="12.75">
      <c r="A192" s="33">
        <f>'Amortization Schedule'!B203</f>
        <v>190</v>
      </c>
      <c r="B192" s="32">
        <f>'Amortization Schedule'!D203</f>
        <v>306.56780994450645</v>
      </c>
      <c r="C192" s="32">
        <f>'Amortization Schedule'!E203</f>
        <v>384.058058865149</v>
      </c>
      <c r="D192" s="31">
        <f>'Amortization Schedule'!G203</f>
        <v>88799.30483408218</v>
      </c>
    </row>
    <row r="193" spans="1:4" ht="12.75">
      <c r="A193" s="33">
        <f>'Amortization Schedule'!B204</f>
        <v>191</v>
      </c>
      <c r="B193" s="32">
        <f>'Amortization Schedule'!D204</f>
        <v>305.2476103671575</v>
      </c>
      <c r="C193" s="32">
        <f>'Amortization Schedule'!E204</f>
        <v>385.37825844249795</v>
      </c>
      <c r="D193" s="31">
        <f>'Amortization Schedule'!G204</f>
        <v>88413.92657563969</v>
      </c>
    </row>
    <row r="194" spans="1:4" ht="12.75">
      <c r="A194" s="33">
        <f>'Amortization Schedule'!B205</f>
        <v>192</v>
      </c>
      <c r="B194" s="32">
        <f>'Amortization Schedule'!D205</f>
        <v>303.92287260376145</v>
      </c>
      <c r="C194" s="32">
        <f>'Amortization Schedule'!E205</f>
        <v>386.702996205894</v>
      </c>
      <c r="D194" s="31">
        <f>'Amortization Schedule'!G205</f>
        <v>88027.2235794338</v>
      </c>
    </row>
    <row r="195" spans="1:4" ht="12.75">
      <c r="A195" s="33">
        <f>'Amortization Schedule'!B206</f>
        <v>193</v>
      </c>
      <c r="B195" s="32">
        <f>'Amortization Schedule'!D206</f>
        <v>302.5935810543037</v>
      </c>
      <c r="C195" s="32">
        <f>'Amortization Schedule'!E206</f>
        <v>388.0322877553518</v>
      </c>
      <c r="D195" s="31">
        <f>'Amortization Schedule'!G206</f>
        <v>87639.19129167845</v>
      </c>
    </row>
    <row r="196" spans="1:4" ht="12.75">
      <c r="A196" s="33">
        <f>'Amortization Schedule'!B207</f>
        <v>194</v>
      </c>
      <c r="B196" s="32">
        <f>'Amortization Schedule'!D207</f>
        <v>301.2597200651447</v>
      </c>
      <c r="C196" s="32">
        <f>'Amortization Schedule'!E207</f>
        <v>389.3661487445108</v>
      </c>
      <c r="D196" s="31">
        <f>'Amortization Schedule'!G207</f>
        <v>87249.82514293394</v>
      </c>
    </row>
    <row r="197" spans="1:4" ht="12.75">
      <c r="A197" s="33">
        <f>'Amortization Schedule'!B208</f>
        <v>195</v>
      </c>
      <c r="B197" s="32">
        <f>'Amortization Schedule'!D208</f>
        <v>299.92127392883543</v>
      </c>
      <c r="C197" s="32">
        <f>'Amortization Schedule'!E208</f>
        <v>390.70459488082</v>
      </c>
      <c r="D197" s="31">
        <f>'Amortization Schedule'!G208</f>
        <v>86859.12054805312</v>
      </c>
    </row>
    <row r="198" spans="1:4" ht="12.75">
      <c r="A198" s="33">
        <f>'Amortization Schedule'!B209</f>
        <v>196</v>
      </c>
      <c r="B198" s="32">
        <f>'Amortization Schedule'!D209</f>
        <v>298.5782268839326</v>
      </c>
      <c r="C198" s="32">
        <f>'Amortization Schedule'!E209</f>
        <v>392.04764192572287</v>
      </c>
      <c r="D198" s="31">
        <f>'Amortization Schedule'!G209</f>
        <v>86467.0729061274</v>
      </c>
    </row>
    <row r="199" spans="1:4" ht="12.75">
      <c r="A199" s="33">
        <f>'Amortization Schedule'!B210</f>
        <v>197</v>
      </c>
      <c r="B199" s="32">
        <f>'Amortization Schedule'!D210</f>
        <v>297.2305631148129</v>
      </c>
      <c r="C199" s="32">
        <f>'Amortization Schedule'!E210</f>
        <v>393.39530569484253</v>
      </c>
      <c r="D199" s="31">
        <f>'Amortization Schedule'!G210</f>
        <v>86073.67760043257</v>
      </c>
    </row>
    <row r="200" spans="1:4" ht="12.75">
      <c r="A200" s="33">
        <f>'Amortization Schedule'!B211</f>
        <v>198</v>
      </c>
      <c r="B200" s="32">
        <f>'Amortization Schedule'!D211</f>
        <v>295.87826675148693</v>
      </c>
      <c r="C200" s="32">
        <f>'Amortization Schedule'!E211</f>
        <v>394.7476020581685</v>
      </c>
      <c r="D200" s="31">
        <f>'Amortization Schedule'!G211</f>
        <v>85678.9299983744</v>
      </c>
    </row>
    <row r="201" spans="1:4" ht="12.75">
      <c r="A201" s="33">
        <f>'Amortization Schedule'!B212</f>
        <v>199</v>
      </c>
      <c r="B201" s="32">
        <f>'Amortization Schedule'!D212</f>
        <v>294.521321869412</v>
      </c>
      <c r="C201" s="32">
        <f>'Amortization Schedule'!E212</f>
        <v>396.10454694024344</v>
      </c>
      <c r="D201" s="31">
        <f>'Amortization Schedule'!G212</f>
        <v>85282.82545143415</v>
      </c>
    </row>
    <row r="202" spans="1:4" ht="12.75">
      <c r="A202" s="33">
        <f>'Amortization Schedule'!B213</f>
        <v>200</v>
      </c>
      <c r="B202" s="32">
        <f>'Amortization Schedule'!D213</f>
        <v>293.1597124893049</v>
      </c>
      <c r="C202" s="32">
        <f>'Amortization Schedule'!E213</f>
        <v>397.46615632035054</v>
      </c>
      <c r="D202" s="31">
        <f>'Amortization Schedule'!G213</f>
        <v>84885.3592951138</v>
      </c>
    </row>
    <row r="203" spans="1:4" ht="12.75">
      <c r="A203">
        <f>'Amortization Schedule'!B214</f>
        <v>201</v>
      </c>
      <c r="B203" s="32">
        <f>'Amortization Schedule'!D214</f>
        <v>291.7934225769537</v>
      </c>
      <c r="C203" s="32">
        <f>'Amortization Schedule'!E214</f>
        <v>398.8324462327018</v>
      </c>
      <c r="D203" s="31">
        <f>'Amortization Schedule'!G214</f>
        <v>84486.5268488811</v>
      </c>
    </row>
    <row r="204" spans="1:4" ht="12.75">
      <c r="A204">
        <f>'Amortization Schedule'!B215</f>
        <v>202</v>
      </c>
      <c r="B204" s="32">
        <f>'Amortization Schedule'!D215</f>
        <v>290.42243604302877</v>
      </c>
      <c r="C204" s="32">
        <f>'Amortization Schedule'!E215</f>
        <v>400.2034327666267</v>
      </c>
      <c r="D204" s="31">
        <f>'Amortization Schedule'!G215</f>
        <v>84086.32341611446</v>
      </c>
    </row>
    <row r="205" spans="1:4" ht="12.75">
      <c r="A205">
        <f>'Amortization Schedule'!B216</f>
        <v>203</v>
      </c>
      <c r="B205" s="32">
        <f>'Amortization Schedule'!D216</f>
        <v>289.0467367428935</v>
      </c>
      <c r="C205" s="32">
        <f>'Amortization Schedule'!E216</f>
        <v>401.579132066762</v>
      </c>
      <c r="D205" s="31">
        <f>'Amortization Schedule'!G216</f>
        <v>83684.7442840477</v>
      </c>
    </row>
    <row r="206" spans="1:4" ht="12.75">
      <c r="A206">
        <f>'Amortization Schedule'!B217</f>
        <v>204</v>
      </c>
      <c r="B206" s="32">
        <f>'Amortization Schedule'!D217</f>
        <v>287.666308476414</v>
      </c>
      <c r="C206" s="32">
        <f>'Amortization Schedule'!E217</f>
        <v>402.9595603332415</v>
      </c>
      <c r="D206" s="31">
        <f>'Amortization Schedule'!G217</f>
        <v>83281.78472371446</v>
      </c>
    </row>
    <row r="207" spans="1:4" ht="12.75">
      <c r="A207">
        <f>'Amortization Schedule'!B218</f>
        <v>205</v>
      </c>
      <c r="B207" s="32">
        <f>'Amortization Schedule'!D218</f>
        <v>286.28113498776844</v>
      </c>
      <c r="C207" s="32">
        <f>'Amortization Schedule'!E218</f>
        <v>404.344733821887</v>
      </c>
      <c r="D207" s="31">
        <f>'Amortization Schedule'!G218</f>
        <v>82877.43998989258</v>
      </c>
    </row>
    <row r="208" spans="1:4" ht="12.75">
      <c r="A208">
        <f>'Amortization Schedule'!B219</f>
        <v>206</v>
      </c>
      <c r="B208" s="32">
        <f>'Amortization Schedule'!D219</f>
        <v>284.89119996525574</v>
      </c>
      <c r="C208" s="32">
        <f>'Amortization Schedule'!E219</f>
        <v>405.7346688443997</v>
      </c>
      <c r="D208" s="31">
        <f>'Amortization Schedule'!G219</f>
        <v>82471.70532104818</v>
      </c>
    </row>
    <row r="209" spans="1:4" ht="12.75">
      <c r="A209">
        <f>'Amortization Schedule'!B220</f>
        <v>207</v>
      </c>
      <c r="B209" s="32">
        <f>'Amortization Schedule'!D220</f>
        <v>283.49648704110314</v>
      </c>
      <c r="C209" s="32">
        <f>'Amortization Schedule'!E220</f>
        <v>407.1293817685523</v>
      </c>
      <c r="D209" s="31">
        <f>'Amortization Schedule'!G220</f>
        <v>82064.57593927963</v>
      </c>
    </row>
    <row r="210" spans="1:4" ht="12.75">
      <c r="A210">
        <f>'Amortization Schedule'!B221</f>
        <v>208</v>
      </c>
      <c r="B210" s="32">
        <f>'Amortization Schedule'!D221</f>
        <v>282.0969797912737</v>
      </c>
      <c r="C210" s="32">
        <f>'Amortization Schedule'!E221</f>
        <v>408.52888901838173</v>
      </c>
      <c r="D210" s="31">
        <f>'Amortization Schedule'!G221</f>
        <v>81656.04705026124</v>
      </c>
    </row>
    <row r="211" spans="1:4" ht="12.75">
      <c r="A211">
        <f>'Amortization Schedule'!B222</f>
        <v>209</v>
      </c>
      <c r="B211" s="32">
        <f>'Amortization Schedule'!D222</f>
        <v>280.692661735273</v>
      </c>
      <c r="C211" s="32">
        <f>'Amortization Schedule'!E222</f>
        <v>409.93320707438244</v>
      </c>
      <c r="D211" s="31">
        <f>'Amortization Schedule'!G222</f>
        <v>81246.11384318686</v>
      </c>
    </row>
    <row r="212" spans="1:4" ht="12.75">
      <c r="A212">
        <f>'Amortization Schedule'!B223</f>
        <v>210</v>
      </c>
      <c r="B212" s="32">
        <f>'Amortization Schedule'!D223</f>
        <v>279.28351633595486</v>
      </c>
      <c r="C212" s="32">
        <f>'Amortization Schedule'!E223</f>
        <v>411.3423524737006</v>
      </c>
      <c r="D212" s="31">
        <f>'Amortization Schedule'!G223</f>
        <v>80834.77149071316</v>
      </c>
    </row>
    <row r="213" spans="1:4" ht="12.75">
      <c r="A213">
        <f>'Amortization Schedule'!B224</f>
        <v>211</v>
      </c>
      <c r="B213" s="32">
        <f>'Amortization Schedule'!D224</f>
        <v>277.86952699932647</v>
      </c>
      <c r="C213" s="32">
        <f>'Amortization Schedule'!E224</f>
        <v>412.756341810329</v>
      </c>
      <c r="D213" s="31">
        <f>'Amortization Schedule'!G224</f>
        <v>80422.01514890284</v>
      </c>
    </row>
    <row r="214" spans="1:4" ht="12.75">
      <c r="A214">
        <f>'Amortization Schedule'!B225</f>
        <v>212</v>
      </c>
      <c r="B214" s="32">
        <f>'Amortization Schedule'!D225</f>
        <v>276.4506770743535</v>
      </c>
      <c r="C214" s="32">
        <f>'Amortization Schedule'!E225</f>
        <v>414.17519173530195</v>
      </c>
      <c r="D214" s="31">
        <f>'Amortization Schedule'!G225</f>
        <v>80007.83995716754</v>
      </c>
    </row>
    <row r="215" spans="1:4" ht="12.75">
      <c r="A215">
        <f>'Amortization Schedule'!B226</f>
        <v>213</v>
      </c>
      <c r="B215" s="32">
        <f>'Amortization Schedule'!D226</f>
        <v>275.02694985276344</v>
      </c>
      <c r="C215" s="32">
        <f>'Amortization Schedule'!E226</f>
        <v>415.598918956892</v>
      </c>
      <c r="D215" s="31">
        <f>'Amortization Schedule'!G226</f>
        <v>79592.24103821065</v>
      </c>
    </row>
    <row r="216" spans="1:4" ht="12.75">
      <c r="A216">
        <f>'Amortization Schedule'!B227</f>
        <v>214</v>
      </c>
      <c r="B216" s="32">
        <f>'Amortization Schedule'!D227</f>
        <v>273.5983285688491</v>
      </c>
      <c r="C216" s="32">
        <f>'Amortization Schedule'!E227</f>
        <v>417.02754024080633</v>
      </c>
      <c r="D216" s="31">
        <f>'Amortization Schedule'!G227</f>
        <v>79175.21349796985</v>
      </c>
    </row>
    <row r="217" spans="1:4" ht="12.75">
      <c r="A217">
        <f>'Amortization Schedule'!B228</f>
        <v>215</v>
      </c>
      <c r="B217" s="32">
        <f>'Amortization Schedule'!D228</f>
        <v>272.1647963992713</v>
      </c>
      <c r="C217" s="32">
        <f>'Amortization Schedule'!E228</f>
        <v>418.46107241038413</v>
      </c>
      <c r="D217" s="31">
        <f>'Amortization Schedule'!G228</f>
        <v>78756.75242555946</v>
      </c>
    </row>
    <row r="218" spans="1:4" ht="12.75">
      <c r="A218">
        <f>'Amortization Schedule'!B229</f>
        <v>216</v>
      </c>
      <c r="B218" s="32">
        <f>'Amortization Schedule'!D229</f>
        <v>270.7263364628607</v>
      </c>
      <c r="C218" s="32">
        <f>'Amortization Schedule'!E229</f>
        <v>419.8995323467948</v>
      </c>
      <c r="D218" s="31">
        <f>'Amortization Schedule'!G229</f>
        <v>78336.85289321266</v>
      </c>
    </row>
    <row r="219" spans="1:4" ht="12.75">
      <c r="A219">
        <f>'Amortization Schedule'!B230</f>
        <v>217</v>
      </c>
      <c r="B219" s="32">
        <f>'Amortization Schedule'!D230</f>
        <v>269.2829318204185</v>
      </c>
      <c r="C219" s="32">
        <f>'Amortization Schedule'!E230</f>
        <v>421.34293698923693</v>
      </c>
      <c r="D219" s="31">
        <f>'Amortization Schedule'!G230</f>
        <v>77915.50995622342</v>
      </c>
    </row>
    <row r="220" spans="1:4" ht="12.75">
      <c r="A220">
        <f>'Amortization Schedule'!B231</f>
        <v>218</v>
      </c>
      <c r="B220" s="32">
        <f>'Amortization Schedule'!D231</f>
        <v>267.834565474518</v>
      </c>
      <c r="C220" s="32">
        <f>'Amortization Schedule'!E231</f>
        <v>422.79130333513746</v>
      </c>
      <c r="D220" s="31">
        <f>'Amortization Schedule'!G231</f>
        <v>77492.71865288829</v>
      </c>
    </row>
    <row r="221" spans="1:4" ht="12.75">
      <c r="A221">
        <f>'Amortization Schedule'!B232</f>
        <v>219</v>
      </c>
      <c r="B221" s="32">
        <f>'Amortization Schedule'!D232</f>
        <v>266.3812203693035</v>
      </c>
      <c r="C221" s="32">
        <f>'Amortization Schedule'!E232</f>
        <v>424.24464844035197</v>
      </c>
      <c r="D221" s="31">
        <f>'Amortization Schedule'!G232</f>
        <v>77068.47400444794</v>
      </c>
    </row>
    <row r="222" spans="1:4" ht="12.75">
      <c r="A222">
        <f>'Amortization Schedule'!B233</f>
        <v>220</v>
      </c>
      <c r="B222" s="32">
        <f>'Amortization Schedule'!D233</f>
        <v>264.9228793902898</v>
      </c>
      <c r="C222" s="32">
        <f>'Amortization Schedule'!E233</f>
        <v>425.7029894193657</v>
      </c>
      <c r="D222" s="31">
        <f>'Amortization Schedule'!G233</f>
        <v>76642.77101502857</v>
      </c>
    </row>
    <row r="223" spans="1:4" ht="12.75">
      <c r="A223">
        <f>'Amortization Schedule'!B234</f>
        <v>221</v>
      </c>
      <c r="B223" s="32">
        <f>'Amortization Schedule'!D234</f>
        <v>263.4595253641607</v>
      </c>
      <c r="C223" s="32">
        <f>'Amortization Schedule'!E234</f>
        <v>427.16634344549476</v>
      </c>
      <c r="D223" s="31">
        <f>'Amortization Schedule'!G234</f>
        <v>76215.60467158307</v>
      </c>
    </row>
    <row r="224" spans="1:4" ht="12.75">
      <c r="A224">
        <f>'Amortization Schedule'!B235</f>
        <v>222</v>
      </c>
      <c r="B224" s="32">
        <f>'Amortization Schedule'!D235</f>
        <v>261.9911410585668</v>
      </c>
      <c r="C224" s="32">
        <f>'Amortization Schedule'!E235</f>
        <v>428.63472775108863</v>
      </c>
      <c r="D224" s="31">
        <f>'Amortization Schedule'!G235</f>
        <v>75786.96994383198</v>
      </c>
    </row>
    <row r="225" spans="1:4" ht="12.75">
      <c r="A225">
        <f>'Amortization Schedule'!B236</f>
        <v>223</v>
      </c>
      <c r="B225" s="32">
        <f>'Amortization Schedule'!D236</f>
        <v>260.51770918192244</v>
      </c>
      <c r="C225" s="32">
        <f>'Amortization Schedule'!E236</f>
        <v>430.108159627733</v>
      </c>
      <c r="D225" s="31">
        <f>'Amortization Schedule'!G236</f>
        <v>75356.86178420424</v>
      </c>
    </row>
    <row r="226" spans="1:4" ht="12.75">
      <c r="A226">
        <f>'Amortization Schedule'!B237</f>
        <v>224</v>
      </c>
      <c r="B226" s="32">
        <f>'Amortization Schedule'!D237</f>
        <v>259.0392123832021</v>
      </c>
      <c r="C226" s="32">
        <f>'Amortization Schedule'!E237</f>
        <v>431.5866564264534</v>
      </c>
      <c r="D226" s="31">
        <f>'Amortization Schedule'!G237</f>
        <v>74925.27512777779</v>
      </c>
    </row>
    <row r="227" spans="1:4" ht="12.75">
      <c r="A227">
        <f>'Amortization Schedule'!B238</f>
        <v>225</v>
      </c>
      <c r="B227" s="32">
        <f>'Amortization Schedule'!D238</f>
        <v>257.55563325173614</v>
      </c>
      <c r="C227" s="32">
        <f>'Amortization Schedule'!E238</f>
        <v>433.0702355579193</v>
      </c>
      <c r="D227" s="31">
        <f>'Amortization Schedule'!G238</f>
        <v>74492.20489221987</v>
      </c>
    </row>
    <row r="228" spans="1:4" ht="12.75">
      <c r="A228">
        <f>'Amortization Schedule'!B239</f>
        <v>226</v>
      </c>
      <c r="B228" s="32">
        <f>'Amortization Schedule'!D239</f>
        <v>256.0669543170058</v>
      </c>
      <c r="C228" s="32">
        <f>'Amortization Schedule'!E239</f>
        <v>434.55891449264965</v>
      </c>
      <c r="D228" s="31">
        <f>'Amortization Schedule'!G239</f>
        <v>74057.64597772722</v>
      </c>
    </row>
    <row r="229" spans="1:4" ht="12.75">
      <c r="A229">
        <f>'Amortization Schedule'!B240</f>
        <v>227</v>
      </c>
      <c r="B229" s="32">
        <f>'Amortization Schedule'!D240</f>
        <v>254.57315804843734</v>
      </c>
      <c r="C229" s="32">
        <f>'Amortization Schedule'!E240</f>
        <v>436.0527107612181</v>
      </c>
      <c r="D229" s="31">
        <f>'Amortization Schedule'!G240</f>
        <v>73621.59326696601</v>
      </c>
    </row>
    <row r="230" spans="1:4" ht="12.75">
      <c r="A230">
        <f>'Amortization Schedule'!B241</f>
        <v>228</v>
      </c>
      <c r="B230" s="32">
        <f>'Amortization Schedule'!D241</f>
        <v>253.07422685519566</v>
      </c>
      <c r="C230" s="32">
        <f>'Amortization Schedule'!E241</f>
        <v>437.5516419544598</v>
      </c>
      <c r="D230" s="31">
        <f>'Amortization Schedule'!G241</f>
        <v>73184.04162501155</v>
      </c>
    </row>
    <row r="231" spans="1:4" ht="12.75">
      <c r="A231">
        <f>'Amortization Schedule'!B242</f>
        <v>229</v>
      </c>
      <c r="B231" s="32">
        <f>'Amortization Schedule'!D242</f>
        <v>251.5701430859772</v>
      </c>
      <c r="C231" s="32">
        <f>'Amortization Schedule'!E242</f>
        <v>439.0557257236783</v>
      </c>
      <c r="D231" s="31">
        <f>'Amortization Schedule'!G242</f>
        <v>72744.98589928787</v>
      </c>
    </row>
    <row r="232" spans="1:4" ht="12.75">
      <c r="A232">
        <f>'Amortization Schedule'!B243</f>
        <v>230</v>
      </c>
      <c r="B232" s="32">
        <f>'Amortization Schedule'!D243</f>
        <v>250.06088902880205</v>
      </c>
      <c r="C232" s="32">
        <f>'Amortization Schedule'!E243</f>
        <v>440.5649797808534</v>
      </c>
      <c r="D232" s="31">
        <f>'Amortization Schedule'!G243</f>
        <v>72304.42091950701</v>
      </c>
    </row>
    <row r="233" spans="1:4" ht="12.75">
      <c r="A233">
        <f>'Amortization Schedule'!B244</f>
        <v>231</v>
      </c>
      <c r="B233" s="32">
        <f>'Amortization Schedule'!D244</f>
        <v>248.54644691080537</v>
      </c>
      <c r="C233" s="32">
        <f>'Amortization Schedule'!E244</f>
        <v>442.0794218988501</v>
      </c>
      <c r="D233" s="31">
        <f>'Amortization Schedule'!G244</f>
        <v>71862.34149760817</v>
      </c>
    </row>
    <row r="234" spans="1:4" ht="12.75">
      <c r="A234">
        <f>'Amortization Schedule'!B245</f>
        <v>232</v>
      </c>
      <c r="B234" s="32">
        <f>'Amortization Schedule'!D245</f>
        <v>247.0267988980281</v>
      </c>
      <c r="C234" s="32">
        <f>'Amortization Schedule'!E245</f>
        <v>443.59906991162734</v>
      </c>
      <c r="D234" s="31">
        <f>'Amortization Schedule'!G245</f>
        <v>71418.74242769655</v>
      </c>
    </row>
    <row r="235" spans="1:4" ht="12.75">
      <c r="A235">
        <f>'Amortization Schedule'!B246</f>
        <v>233</v>
      </c>
      <c r="B235" s="32">
        <f>'Amortization Schedule'!D246</f>
        <v>245.50192709520687</v>
      </c>
      <c r="C235" s="32">
        <f>'Amortization Schedule'!E246</f>
        <v>445.1239417144486</v>
      </c>
      <c r="D235" s="31">
        <f>'Amortization Schedule'!G246</f>
        <v>70973.6184859821</v>
      </c>
    </row>
    <row r="236" spans="1:4" ht="12.75">
      <c r="A236">
        <f>'Amortization Schedule'!B247</f>
        <v>234</v>
      </c>
      <c r="B236" s="32">
        <f>'Amortization Schedule'!D247</f>
        <v>243.97181354556344</v>
      </c>
      <c r="C236" s="32">
        <f>'Amortization Schedule'!E247</f>
        <v>446.654055264092</v>
      </c>
      <c r="D236" s="31">
        <f>'Amortization Schedule'!G247</f>
        <v>70526.964430718</v>
      </c>
    </row>
    <row r="237" spans="1:4" ht="12.75">
      <c r="A237">
        <f>'Amortization Schedule'!B248</f>
        <v>235</v>
      </c>
      <c r="B237" s="32">
        <f>'Amortization Schedule'!D248</f>
        <v>242.43644023059312</v>
      </c>
      <c r="C237" s="32">
        <f>'Amortization Schedule'!E248</f>
        <v>448.18942857906234</v>
      </c>
      <c r="D237" s="31">
        <f>'Amortization Schedule'!G248</f>
        <v>70078.77500213894</v>
      </c>
    </row>
    <row r="238" spans="1:4" ht="12.75">
      <c r="A238">
        <f>'Amortization Schedule'!B249</f>
        <v>236</v>
      </c>
      <c r="B238" s="32">
        <f>'Amortization Schedule'!D249</f>
        <v>240.89578906985258</v>
      </c>
      <c r="C238" s="32">
        <f>'Amortization Schedule'!E249</f>
        <v>449.7300797398029</v>
      </c>
      <c r="D238" s="31">
        <f>'Amortization Schedule'!G249</f>
        <v>69629.04492239913</v>
      </c>
    </row>
    <row r="239" spans="1:4" ht="12.75">
      <c r="A239">
        <f>'Amortization Schedule'!B250</f>
        <v>237</v>
      </c>
      <c r="B239" s="32">
        <f>'Amortization Schedule'!D250</f>
        <v>239.34984192074702</v>
      </c>
      <c r="C239" s="32">
        <f>'Amortization Schedule'!E250</f>
        <v>451.2760268889084</v>
      </c>
      <c r="D239" s="31">
        <f>'Amortization Schedule'!G250</f>
        <v>69177.76889551022</v>
      </c>
    </row>
    <row r="240" spans="1:4" ht="12.75">
      <c r="A240">
        <f>'Amortization Schedule'!B251</f>
        <v>238</v>
      </c>
      <c r="B240" s="32">
        <f>'Amortization Schedule'!D251</f>
        <v>237.79858057831638</v>
      </c>
      <c r="C240" s="32">
        <f>'Amortization Schedule'!E251</f>
        <v>452.8272882313391</v>
      </c>
      <c r="D240" s="31">
        <f>'Amortization Schedule'!G251</f>
        <v>68724.94160727889</v>
      </c>
    </row>
    <row r="241" spans="1:4" ht="12.75">
      <c r="A241">
        <f>'Amortization Schedule'!B252</f>
        <v>239</v>
      </c>
      <c r="B241" s="32">
        <f>'Amortization Schedule'!D252</f>
        <v>236.2419867750212</v>
      </c>
      <c r="C241" s="32">
        <f>'Amortization Schedule'!E252</f>
        <v>454.38388203463427</v>
      </c>
      <c r="D241" s="31">
        <f>'Amortization Schedule'!G252</f>
        <v>68270.55772524426</v>
      </c>
    </row>
    <row r="242" spans="1:4" ht="12.75">
      <c r="A242">
        <f>'Amortization Schedule'!B253</f>
        <v>240</v>
      </c>
      <c r="B242" s="32">
        <f>'Amortization Schedule'!D253</f>
        <v>234.68004218052715</v>
      </c>
      <c r="C242" s="32">
        <f>'Amortization Schedule'!E253</f>
        <v>455.9458266291283</v>
      </c>
      <c r="D242" s="31">
        <f>'Amortization Schedule'!G253</f>
        <v>67814.61189861513</v>
      </c>
    </row>
    <row r="243" spans="1:4" ht="12.75">
      <c r="A243">
        <f>'Amortization Schedule'!B254</f>
        <v>241</v>
      </c>
      <c r="B243" s="32">
        <f>'Amortization Schedule'!D254</f>
        <v>233.1127284014895</v>
      </c>
      <c r="C243" s="32">
        <f>'Amortization Schedule'!E254</f>
        <v>457.51314040816595</v>
      </c>
      <c r="D243" s="31">
        <f>'Amortization Schedule'!G254</f>
        <v>67357.09875820696</v>
      </c>
    </row>
    <row r="244" spans="1:4" ht="12.75">
      <c r="A244">
        <f>'Amortization Schedule'!B255</f>
        <v>242</v>
      </c>
      <c r="B244" s="32">
        <f>'Amortization Schedule'!D255</f>
        <v>231.54002698133644</v>
      </c>
      <c r="C244" s="32">
        <f>'Amortization Schedule'!E255</f>
        <v>459.085841828319</v>
      </c>
      <c r="D244" s="31">
        <f>'Amortization Schedule'!G255</f>
        <v>66898.01291637865</v>
      </c>
    </row>
    <row r="245" spans="1:4" ht="12.75">
      <c r="A245">
        <f>'Amortization Schedule'!B256</f>
        <v>243</v>
      </c>
      <c r="B245" s="32">
        <f>'Amortization Schedule'!D256</f>
        <v>229.9619194000516</v>
      </c>
      <c r="C245" s="32">
        <f>'Amortization Schedule'!E256</f>
        <v>460.66394940960384</v>
      </c>
      <c r="D245" s="31">
        <f>'Amortization Schedule'!G256</f>
        <v>66437.34896696905</v>
      </c>
    </row>
    <row r="246" spans="1:4" ht="12.75">
      <c r="A246">
        <f>'Amortization Schedule'!B257</f>
        <v>244</v>
      </c>
      <c r="B246" s="32">
        <f>'Amortization Schedule'!D257</f>
        <v>228.3783870739561</v>
      </c>
      <c r="C246" s="32">
        <f>'Amortization Schedule'!E257</f>
        <v>462.24748173569935</v>
      </c>
      <c r="D246" s="31">
        <f>'Amortization Schedule'!G257</f>
        <v>65975.10148523335</v>
      </c>
    </row>
    <row r="247" spans="1:4" ht="12.75">
      <c r="A247">
        <f>'Amortization Schedule'!B258</f>
        <v>245</v>
      </c>
      <c r="B247" s="32">
        <f>'Amortization Schedule'!D258</f>
        <v>226.78941135548962</v>
      </c>
      <c r="C247" s="32">
        <f>'Amortization Schedule'!E258</f>
        <v>463.83645745416584</v>
      </c>
      <c r="D247" s="31">
        <f>'Amortization Schedule'!G258</f>
        <v>65511.26502777918</v>
      </c>
    </row>
    <row r="248" spans="1:4" ht="12.75">
      <c r="A248">
        <f>'Amortization Schedule'!B259</f>
        <v>246</v>
      </c>
      <c r="B248" s="32">
        <f>'Amortization Schedule'!D259</f>
        <v>225.19497353299096</v>
      </c>
      <c r="C248" s="32">
        <f>'Amortization Schedule'!E259</f>
        <v>465.4308952766645</v>
      </c>
      <c r="D248" s="31">
        <f>'Amortization Schedule'!G259</f>
        <v>65045.83413250252</v>
      </c>
    </row>
    <row r="249" spans="1:4" ht="12.75">
      <c r="A249">
        <f>'Amortization Schedule'!B260</f>
        <v>247</v>
      </c>
      <c r="B249" s="32">
        <f>'Amortization Schedule'!D260</f>
        <v>223.5950548304774</v>
      </c>
      <c r="C249" s="32">
        <f>'Amortization Schedule'!E260</f>
        <v>467.03081397917805</v>
      </c>
      <c r="D249" s="31">
        <f>'Amortization Schedule'!G260</f>
        <v>64578.803318523336</v>
      </c>
    </row>
    <row r="250" spans="1:4" ht="12.75">
      <c r="A250">
        <f>'Amortization Schedule'!B261</f>
        <v>248</v>
      </c>
      <c r="B250" s="32">
        <f>'Amortization Schedule'!D261</f>
        <v>221.98963640742397</v>
      </c>
      <c r="C250" s="32">
        <f>'Amortization Schedule'!E261</f>
        <v>468.6362324022315</v>
      </c>
      <c r="D250" s="31">
        <f>'Amortization Schedule'!G261</f>
        <v>64110.1670861211</v>
      </c>
    </row>
    <row r="251" spans="1:4" ht="12.75">
      <c r="A251">
        <f>'Amortization Schedule'!B262</f>
        <v>249</v>
      </c>
      <c r="B251" s="32">
        <f>'Amortization Schedule'!D262</f>
        <v>220.3786993585413</v>
      </c>
      <c r="C251" s="32">
        <f>'Amortization Schedule'!E262</f>
        <v>470.24716945111413</v>
      </c>
      <c r="D251" s="31">
        <f>'Amortization Schedule'!G262</f>
        <v>63639.91991666999</v>
      </c>
    </row>
    <row r="252" spans="1:4" ht="12.75">
      <c r="A252">
        <f>'Amortization Schedule'!B263</f>
        <v>250</v>
      </c>
      <c r="B252" s="32">
        <f>'Amortization Schedule'!D263</f>
        <v>218.76222471355308</v>
      </c>
      <c r="C252" s="32">
        <f>'Amortization Schedule'!E263</f>
        <v>471.86364409610235</v>
      </c>
      <c r="D252" s="31">
        <f>'Amortization Schedule'!G263</f>
        <v>63168.056272573886</v>
      </c>
    </row>
    <row r="253" spans="1:4" ht="12.75">
      <c r="A253">
        <f>'Amortization Schedule'!B264</f>
        <v>251</v>
      </c>
      <c r="B253" s="32">
        <f>'Amortization Schedule'!D264</f>
        <v>217.14019343697274</v>
      </c>
      <c r="C253" s="32">
        <f>'Amortization Schedule'!E264</f>
        <v>473.48567537268275</v>
      </c>
      <c r="D253" s="31">
        <f>'Amortization Schedule'!G264</f>
        <v>62694.5705972012</v>
      </c>
    </row>
    <row r="254" spans="1:4" ht="12.75">
      <c r="A254">
        <f>'Amortization Schedule'!B265</f>
        <v>252</v>
      </c>
      <c r="B254" s="32">
        <f>'Amortization Schedule'!D265</f>
        <v>215.5125864278791</v>
      </c>
      <c r="C254" s="32">
        <f>'Amortization Schedule'!E265</f>
        <v>475.11328238177634</v>
      </c>
      <c r="D254" s="31">
        <f>'Amortization Schedule'!G265</f>
        <v>62219.457314819425</v>
      </c>
    </row>
    <row r="255" spans="1:4" ht="12.75">
      <c r="A255">
        <f>'Amortization Schedule'!B266</f>
        <v>253</v>
      </c>
      <c r="B255" s="32">
        <f>'Amortization Schedule'!D266</f>
        <v>213.87938451969177</v>
      </c>
      <c r="C255" s="32">
        <f>'Amortization Schedule'!E266</f>
        <v>476.7464842899637</v>
      </c>
      <c r="D255" s="31">
        <f>'Amortization Schedule'!G266</f>
        <v>61742.71083052946</v>
      </c>
    </row>
    <row r="256" spans="1:4" ht="12.75">
      <c r="A256">
        <f>'Amortization Schedule'!B267</f>
        <v>254</v>
      </c>
      <c r="B256" s="32">
        <f>'Amortization Schedule'!D267</f>
        <v>212.240568479945</v>
      </c>
      <c r="C256" s="32">
        <f>'Amortization Schedule'!E267</f>
        <v>478.38530032971045</v>
      </c>
      <c r="D256" s="31">
        <f>'Amortization Schedule'!G267</f>
        <v>61264.32553019975</v>
      </c>
    </row>
    <row r="257" spans="1:4" ht="12.75">
      <c r="A257">
        <f>'Amortization Schedule'!B268</f>
        <v>255</v>
      </c>
      <c r="B257" s="32">
        <f>'Amortization Schedule'!D268</f>
        <v>210.59611901006164</v>
      </c>
      <c r="C257" s="32">
        <f>'Amortization Schedule'!E268</f>
        <v>480.0297497995938</v>
      </c>
      <c r="D257" s="31">
        <f>'Amortization Schedule'!G268</f>
        <v>60784.295780400156</v>
      </c>
    </row>
    <row r="258" spans="1:4" ht="12.75">
      <c r="A258">
        <f>'Amortization Schedule'!B269</f>
        <v>256</v>
      </c>
      <c r="B258" s="32">
        <f>'Amortization Schedule'!D269</f>
        <v>208.94601674512555</v>
      </c>
      <c r="C258" s="32">
        <f>'Amortization Schedule'!E269</f>
        <v>481.6798520645299</v>
      </c>
      <c r="D258" s="31">
        <f>'Amortization Schedule'!G269</f>
        <v>60302.615928335625</v>
      </c>
    </row>
    <row r="259" spans="1:4" ht="12.75">
      <c r="A259">
        <f>'Amortization Schedule'!B270</f>
        <v>257</v>
      </c>
      <c r="B259" s="32">
        <f>'Amortization Schedule'!D270</f>
        <v>207.2902422536537</v>
      </c>
      <c r="C259" s="32">
        <f>'Amortization Schedule'!E270</f>
        <v>483.3356265560018</v>
      </c>
      <c r="D259" s="31">
        <f>'Amortization Schedule'!G270</f>
        <v>59819.280301779625</v>
      </c>
    </row>
    <row r="260" spans="1:4" ht="12.75">
      <c r="A260">
        <f>'Amortization Schedule'!B271</f>
        <v>258</v>
      </c>
      <c r="B260" s="32">
        <f>'Amortization Schedule'!D271</f>
        <v>205.62877603736746</v>
      </c>
      <c r="C260" s="32">
        <f>'Amortization Schedule'!E271</f>
        <v>484.997092772288</v>
      </c>
      <c r="D260" s="31">
        <f>'Amortization Schedule'!G271</f>
        <v>59334.283209007335</v>
      </c>
    </row>
    <row r="261" spans="1:4" ht="12.75">
      <c r="A261">
        <f>'Amortization Schedule'!B272</f>
        <v>259</v>
      </c>
      <c r="B261" s="32">
        <f>'Amortization Schedule'!D272</f>
        <v>203.9615985309627</v>
      </c>
      <c r="C261" s="32">
        <f>'Amortization Schedule'!E272</f>
        <v>486.66427027869275</v>
      </c>
      <c r="D261" s="31">
        <f>'Amortization Schedule'!G272</f>
        <v>58847.61893872864</v>
      </c>
    </row>
    <row r="262" spans="1:4" ht="12.75">
      <c r="A262">
        <f>'Amortization Schedule'!B273</f>
        <v>260</v>
      </c>
      <c r="B262" s="32">
        <f>'Amortization Schedule'!D273</f>
        <v>202.28869010187972</v>
      </c>
      <c r="C262" s="32">
        <f>'Amortization Schedule'!E273</f>
        <v>488.3371787077757</v>
      </c>
      <c r="D262" s="31">
        <f>'Amortization Schedule'!G273</f>
        <v>58359.281760020865</v>
      </c>
    </row>
    <row r="263" spans="1:4" ht="12.75">
      <c r="A263">
        <f>'Amortization Schedule'!B274</f>
        <v>261</v>
      </c>
      <c r="B263" s="32">
        <f>'Amortization Schedule'!D274</f>
        <v>200.61003105007174</v>
      </c>
      <c r="C263" s="32">
        <f>'Amortization Schedule'!E274</f>
        <v>490.01583775958375</v>
      </c>
      <c r="D263" s="31">
        <f>'Amortization Schedule'!G274</f>
        <v>57869.26592226128</v>
      </c>
    </row>
    <row r="264" spans="1:4" ht="12.75">
      <c r="A264">
        <f>'Amortization Schedule'!B275</f>
        <v>262</v>
      </c>
      <c r="B264" s="32">
        <f>'Amortization Schedule'!D275</f>
        <v>198.92560160777313</v>
      </c>
      <c r="C264" s="32">
        <f>'Amortization Schedule'!E275</f>
        <v>491.7002672018823</v>
      </c>
      <c r="D264" s="31">
        <f>'Amortization Schedule'!G275</f>
        <v>57377.5656550594</v>
      </c>
    </row>
    <row r="265" spans="1:4" ht="12.75">
      <c r="A265">
        <f>'Amortization Schedule'!B276</f>
        <v>263</v>
      </c>
      <c r="B265" s="32">
        <f>'Amortization Schedule'!D276</f>
        <v>197.2353819392667</v>
      </c>
      <c r="C265" s="32">
        <f>'Amortization Schedule'!E276</f>
        <v>493.39048687038877</v>
      </c>
      <c r="D265" s="31">
        <f>'Amortization Schedule'!G276</f>
        <v>56884.17516818901</v>
      </c>
    </row>
    <row r="266" spans="1:4" ht="12.75">
      <c r="A266">
        <f>'Amortization Schedule'!B277</f>
        <v>264</v>
      </c>
      <c r="B266" s="32">
        <f>'Amortization Schedule'!D277</f>
        <v>195.53935214064973</v>
      </c>
      <c r="C266" s="32">
        <f>'Amortization Schedule'!E277</f>
        <v>495.08651666900573</v>
      </c>
      <c r="D266" s="31">
        <f>'Amortization Schedule'!G277</f>
        <v>56389.08865152</v>
      </c>
    </row>
    <row r="267" spans="1:4" ht="12.75">
      <c r="A267">
        <f>'Amortization Schedule'!B278</f>
        <v>265</v>
      </c>
      <c r="B267" s="32">
        <f>'Amortization Schedule'!D278</f>
        <v>193.8374922396</v>
      </c>
      <c r="C267" s="32">
        <f>'Amortization Schedule'!E278</f>
        <v>496.78837657005545</v>
      </c>
      <c r="D267" s="31">
        <f>'Amortization Schedule'!G278</f>
        <v>55892.30027494995</v>
      </c>
    </row>
    <row r="268" spans="1:4" ht="12.75">
      <c r="A268">
        <f>'Amortization Schedule'!B279</f>
        <v>266</v>
      </c>
      <c r="B268" s="32">
        <f>'Amortization Schedule'!D279</f>
        <v>192.12978219514045</v>
      </c>
      <c r="C268" s="32">
        <f>'Amortization Schedule'!E279</f>
        <v>498.496086614515</v>
      </c>
      <c r="D268" s="31">
        <f>'Amortization Schedule'!G279</f>
        <v>55393.80418833544</v>
      </c>
    </row>
    <row r="269" spans="1:4" ht="12.75">
      <c r="A269">
        <f>'Amortization Schedule'!B280</f>
        <v>267</v>
      </c>
      <c r="B269" s="32">
        <f>'Amortization Schedule'!D280</f>
        <v>190.41620189740306</v>
      </c>
      <c r="C269" s="32">
        <f>'Amortization Schedule'!E280</f>
        <v>500.2096669122524</v>
      </c>
      <c r="D269" s="31">
        <f>'Amortization Schedule'!G280</f>
        <v>54893.59452142318</v>
      </c>
    </row>
    <row r="270" spans="1:4" ht="12.75">
      <c r="A270">
        <f>'Amortization Schedule'!B281</f>
        <v>268</v>
      </c>
      <c r="B270" s="32">
        <f>'Amortization Schedule'!D281</f>
        <v>188.6967311673922</v>
      </c>
      <c r="C270" s="32">
        <f>'Amortization Schedule'!E281</f>
        <v>501.9291376422633</v>
      </c>
      <c r="D270" s="31">
        <f>'Amortization Schedule'!G281</f>
        <v>54391.66538378092</v>
      </c>
    </row>
    <row r="271" spans="1:4" ht="12.75">
      <c r="A271">
        <f>'Amortization Schedule'!B282</f>
        <v>269</v>
      </c>
      <c r="B271" s="32">
        <f>'Amortization Schedule'!D282</f>
        <v>186.97134975674692</v>
      </c>
      <c r="C271" s="32">
        <f>'Amortization Schedule'!E282</f>
        <v>503.65451905290854</v>
      </c>
      <c r="D271" s="31">
        <f>'Amortization Schedule'!G282</f>
        <v>53888.010864728014</v>
      </c>
    </row>
    <row r="272" spans="1:4" ht="12.75">
      <c r="A272">
        <f>'Amortization Schedule'!B283</f>
        <v>270</v>
      </c>
      <c r="B272" s="32">
        <f>'Amortization Schedule'!D283</f>
        <v>185.24003734750255</v>
      </c>
      <c r="C272" s="32">
        <f>'Amortization Schedule'!E283</f>
        <v>505.3858314621529</v>
      </c>
      <c r="D272" s="31">
        <f>'Amortization Schedule'!G283</f>
        <v>53382.62503326586</v>
      </c>
    </row>
    <row r="273" spans="1:4" ht="12.75">
      <c r="A273">
        <f>'Amortization Schedule'!B284</f>
        <v>271</v>
      </c>
      <c r="B273" s="32">
        <f>'Amortization Schedule'!D284</f>
        <v>183.5027735518514</v>
      </c>
      <c r="C273" s="32">
        <f>'Amortization Schedule'!E284</f>
        <v>507.12309525780404</v>
      </c>
      <c r="D273" s="31">
        <f>'Amortization Schedule'!G284</f>
        <v>52875.501938008056</v>
      </c>
    </row>
    <row r="274" spans="1:4" ht="12.75">
      <c r="A274">
        <f>'Amortization Schedule'!B285</f>
        <v>272</v>
      </c>
      <c r="B274" s="32">
        <f>'Amortization Schedule'!D285</f>
        <v>181.7595379119027</v>
      </c>
      <c r="C274" s="32">
        <f>'Amortization Schedule'!E285</f>
        <v>508.86633089775273</v>
      </c>
      <c r="D274" s="31">
        <f>'Amortization Schedule'!G285</f>
        <v>52366.6356071103</v>
      </c>
    </row>
    <row r="275" spans="1:4" ht="12.75">
      <c r="A275">
        <f>'Amortization Schedule'!B286</f>
        <v>273</v>
      </c>
      <c r="B275" s="32">
        <f>'Amortization Schedule'!D286</f>
        <v>180.01030989944167</v>
      </c>
      <c r="C275" s="32">
        <f>'Amortization Schedule'!E286</f>
        <v>510.6155589102138</v>
      </c>
      <c r="D275" s="31">
        <f>'Amortization Schedule'!G286</f>
        <v>51856.02004820009</v>
      </c>
    </row>
    <row r="276" spans="1:4" ht="12.75">
      <c r="A276">
        <f>'Amortization Schedule'!B287</f>
        <v>274</v>
      </c>
      <c r="B276" s="32">
        <f>'Amortization Schedule'!D287</f>
        <v>178.25506891568781</v>
      </c>
      <c r="C276" s="32">
        <f>'Amortization Schedule'!E287</f>
        <v>512.3707998939676</v>
      </c>
      <c r="D276" s="31">
        <f>'Amortization Schedule'!G287</f>
        <v>51343.64924830612</v>
      </c>
    </row>
    <row r="277" spans="1:4" ht="12.75">
      <c r="A277">
        <f>'Amortization Schedule'!B288</f>
        <v>275</v>
      </c>
      <c r="B277" s="32">
        <f>'Amortization Schedule'!D288</f>
        <v>176.4937942910523</v>
      </c>
      <c r="C277" s="32">
        <f>'Amortization Schedule'!E288</f>
        <v>514.1320745186032</v>
      </c>
      <c r="D277" s="31">
        <f>'Amortization Schedule'!G288</f>
        <v>50829.51717378752</v>
      </c>
    </row>
    <row r="278" spans="1:4" ht="12.75">
      <c r="A278">
        <f>'Amortization Schedule'!B289</f>
        <v>276</v>
      </c>
      <c r="B278" s="32">
        <f>'Amortization Schedule'!D289</f>
        <v>174.7264652848946</v>
      </c>
      <c r="C278" s="32">
        <f>'Amortization Schedule'!E289</f>
        <v>515.8994035247608</v>
      </c>
      <c r="D278" s="31">
        <f>'Amortization Schedule'!G289</f>
        <v>50313.61777026276</v>
      </c>
    </row>
    <row r="279" spans="1:4" ht="12.75">
      <c r="A279">
        <f>'Amortization Schedule'!B290</f>
        <v>277</v>
      </c>
      <c r="B279" s="32">
        <f>'Amortization Schedule'!D290</f>
        <v>172.95306108527825</v>
      </c>
      <c r="C279" s="32">
        <f>'Amortization Schedule'!E290</f>
        <v>517.6728077243772</v>
      </c>
      <c r="D279" s="31">
        <f>'Amortization Schedule'!G290</f>
        <v>49795.944962538386</v>
      </c>
    </row>
    <row r="280" spans="1:4" ht="12.75">
      <c r="A280">
        <f>'Amortization Schedule'!B291</f>
        <v>278</v>
      </c>
      <c r="B280" s="32">
        <f>'Amortization Schedule'!D291</f>
        <v>171.1735608087257</v>
      </c>
      <c r="C280" s="32">
        <f>'Amortization Schedule'!E291</f>
        <v>519.4523080009297</v>
      </c>
      <c r="D280" s="31">
        <f>'Amortization Schedule'!G291</f>
        <v>49276.492654537455</v>
      </c>
    </row>
    <row r="281" spans="1:4" ht="12.75">
      <c r="A281">
        <f>'Amortization Schedule'!B292</f>
        <v>279</v>
      </c>
      <c r="B281" s="32">
        <f>'Amortization Schedule'!D292</f>
        <v>169.3879434999725</v>
      </c>
      <c r="C281" s="32">
        <f>'Amortization Schedule'!E292</f>
        <v>521.237925309683</v>
      </c>
      <c r="D281" s="31">
        <f>'Amortization Schedule'!G292</f>
        <v>48755.254729227774</v>
      </c>
    </row>
    <row r="282" spans="1:4" ht="12.75">
      <c r="A282">
        <f>'Amortization Schedule'!B293</f>
        <v>280</v>
      </c>
      <c r="B282" s="32">
        <f>'Amortization Schedule'!D293</f>
        <v>167.59618813172048</v>
      </c>
      <c r="C282" s="32">
        <f>'Amortization Schedule'!E293</f>
        <v>523.029680677935</v>
      </c>
      <c r="D282" s="31">
        <f>'Amortization Schedule'!G293</f>
        <v>48232.22504854984</v>
      </c>
    </row>
    <row r="283" spans="1:4" ht="12.75">
      <c r="A283">
        <f>'Amortization Schedule'!B294</f>
        <v>281</v>
      </c>
      <c r="B283" s="32">
        <f>'Amortization Schedule'!D294</f>
        <v>165.79827360439006</v>
      </c>
      <c r="C283" s="32">
        <f>'Amortization Schedule'!E294</f>
        <v>524.8275952052654</v>
      </c>
      <c r="D283" s="31">
        <f>'Amortization Schedule'!G294</f>
        <v>47707.39745334457</v>
      </c>
    </row>
    <row r="284" spans="1:4" ht="12.75">
      <c r="A284">
        <f>'Amortization Schedule'!B295</f>
        <v>282</v>
      </c>
      <c r="B284" s="32">
        <f>'Amortization Schedule'!D295</f>
        <v>163.99417874587198</v>
      </c>
      <c r="C284" s="32">
        <f>'Amortization Schedule'!E295</f>
        <v>526.6316900637835</v>
      </c>
      <c r="D284" s="31">
        <f>'Amortization Schedule'!G295</f>
        <v>47180.76576328079</v>
      </c>
    </row>
    <row r="285" spans="1:4" ht="12.75">
      <c r="A285">
        <f>'Amortization Schedule'!B296</f>
        <v>283</v>
      </c>
      <c r="B285" s="32">
        <f>'Amortization Schedule'!D296</f>
        <v>162.18388231127773</v>
      </c>
      <c r="C285" s="32">
        <f>'Amortization Schedule'!E296</f>
        <v>528.4419864983777</v>
      </c>
      <c r="D285" s="31">
        <f>'Amortization Schedule'!G296</f>
        <v>46652.32377678241</v>
      </c>
    </row>
    <row r="286" spans="1:4" ht="12.75">
      <c r="A286">
        <f>'Amortization Schedule'!B297</f>
        <v>284</v>
      </c>
      <c r="B286" s="32">
        <f>'Amortization Schedule'!D297</f>
        <v>160.36736298268954</v>
      </c>
      <c r="C286" s="32">
        <f>'Amortization Schedule'!E297</f>
        <v>530.2585058269659</v>
      </c>
      <c r="D286" s="31">
        <f>'Amortization Schedule'!G297</f>
        <v>46122.06527095544</v>
      </c>
    </row>
    <row r="287" spans="1:4" ht="12.75">
      <c r="A287">
        <f>'Amortization Schedule'!B298</f>
        <v>285</v>
      </c>
      <c r="B287" s="32">
        <f>'Amortization Schedule'!D298</f>
        <v>158.54459936890933</v>
      </c>
      <c r="C287" s="32">
        <f>'Amortization Schedule'!E298</f>
        <v>532.0812694407462</v>
      </c>
      <c r="D287" s="31">
        <f>'Amortization Schedule'!G298</f>
        <v>45589.9840015147</v>
      </c>
    </row>
    <row r="288" spans="1:4" ht="12.75">
      <c r="A288">
        <f>'Amortization Schedule'!B299</f>
        <v>286</v>
      </c>
      <c r="B288" s="32">
        <f>'Amortization Schedule'!D299</f>
        <v>156.71557000520679</v>
      </c>
      <c r="C288" s="32">
        <f>'Amortization Schedule'!E299</f>
        <v>533.9102988044486</v>
      </c>
      <c r="D288" s="31">
        <f>'Amortization Schedule'!G299</f>
        <v>45056.07370271025</v>
      </c>
    </row>
    <row r="289" spans="1:4" ht="12.75">
      <c r="A289">
        <f>'Amortization Schedule'!B300</f>
        <v>287</v>
      </c>
      <c r="B289" s="32">
        <f>'Amortization Schedule'!D300</f>
        <v>154.88025335306648</v>
      </c>
      <c r="C289" s="32">
        <f>'Amortization Schedule'!E300</f>
        <v>535.745615456589</v>
      </c>
      <c r="D289" s="31">
        <f>'Amortization Schedule'!G300</f>
        <v>44520.32808725366</v>
      </c>
    </row>
    <row r="290" spans="1:4" ht="12.75">
      <c r="A290">
        <f>'Amortization Schedule'!B301</f>
        <v>288</v>
      </c>
      <c r="B290" s="32">
        <f>'Amortization Schedule'!D301</f>
        <v>153.03862779993446</v>
      </c>
      <c r="C290" s="32">
        <f>'Amortization Schedule'!E301</f>
        <v>537.587241009721</v>
      </c>
      <c r="D290" s="31">
        <f>'Amortization Schedule'!G301</f>
        <v>43982.74084624394</v>
      </c>
    </row>
    <row r="291" spans="1:4" ht="12.75">
      <c r="A291">
        <f>'Amortization Schedule'!B302</f>
        <v>289</v>
      </c>
      <c r="B291" s="32">
        <f>'Amortization Schedule'!D302</f>
        <v>151.19067165896354</v>
      </c>
      <c r="C291" s="32">
        <f>'Amortization Schedule'!E302</f>
        <v>539.4351971506919</v>
      </c>
      <c r="D291" s="31">
        <f>'Amortization Schedule'!G302</f>
        <v>43443.30564909325</v>
      </c>
    </row>
    <row r="292" spans="1:4" ht="12.75">
      <c r="A292">
        <f>'Amortization Schedule'!B303</f>
        <v>290</v>
      </c>
      <c r="B292" s="32">
        <f>'Amortization Schedule'!D303</f>
        <v>149.33636316875806</v>
      </c>
      <c r="C292" s="32">
        <f>'Amortization Schedule'!E303</f>
        <v>541.2895056408975</v>
      </c>
      <c r="D292" s="31">
        <f>'Amortization Schedule'!G303</f>
        <v>42902.016143452354</v>
      </c>
    </row>
    <row r="293" spans="1:4" ht="12.75">
      <c r="A293">
        <f>'Amortization Schedule'!B304</f>
        <v>291</v>
      </c>
      <c r="B293" s="32">
        <f>'Amortization Schedule'!D304</f>
        <v>147.47568049311747</v>
      </c>
      <c r="C293" s="32">
        <f>'Amortization Schedule'!E304</f>
        <v>543.150188316538</v>
      </c>
      <c r="D293" s="31">
        <f>'Amortization Schedule'!G304</f>
        <v>42358.865955135814</v>
      </c>
    </row>
    <row r="294" spans="1:4" ht="12.75">
      <c r="A294">
        <f>'Amortization Schedule'!B305</f>
        <v>292</v>
      </c>
      <c r="B294" s="32">
        <f>'Amortization Schedule'!D305</f>
        <v>145.60860172077938</v>
      </c>
      <c r="C294" s="32">
        <f>'Amortization Schedule'!E305</f>
        <v>545.0172670888761</v>
      </c>
      <c r="D294" s="31">
        <f>'Amortization Schedule'!G305</f>
        <v>41813.848688046935</v>
      </c>
    </row>
    <row r="295" spans="1:4" ht="12.75">
      <c r="A295">
        <f>'Amortization Schedule'!B306</f>
        <v>293</v>
      </c>
      <c r="B295" s="32">
        <f>'Amortization Schedule'!D306</f>
        <v>143.73510486516133</v>
      </c>
      <c r="C295" s="32">
        <f>'Amortization Schedule'!E306</f>
        <v>546.8907639444941</v>
      </c>
      <c r="D295" s="31">
        <f>'Amortization Schedule'!G306</f>
        <v>41266.95792410244</v>
      </c>
    </row>
    <row r="296" spans="1:4" ht="12.75">
      <c r="A296">
        <f>'Amortization Schedule'!B307</f>
        <v>294</v>
      </c>
      <c r="B296" s="32">
        <f>'Amortization Schedule'!D307</f>
        <v>141.85516786410213</v>
      </c>
      <c r="C296" s="32">
        <f>'Amortization Schedule'!E307</f>
        <v>548.7707009455534</v>
      </c>
      <c r="D296" s="31">
        <f>'Amortization Schedule'!G307</f>
        <v>40718.187223156885</v>
      </c>
    </row>
    <row r="297" spans="1:4" ht="12.75">
      <c r="A297">
        <f>'Amortization Schedule'!B308</f>
        <v>295</v>
      </c>
      <c r="B297" s="32">
        <f>'Amortization Schedule'!D308</f>
        <v>139.9687685796018</v>
      </c>
      <c r="C297" s="32">
        <f>'Amortization Schedule'!E308</f>
        <v>550.6571002300536</v>
      </c>
      <c r="D297" s="31">
        <f>'Amortization Schedule'!G308</f>
        <v>40167.53012292683</v>
      </c>
    </row>
    <row r="298" spans="1:4" ht="12.75">
      <c r="A298">
        <f>'Amortization Schedule'!B309</f>
        <v>296</v>
      </c>
      <c r="B298" s="32">
        <f>'Amortization Schedule'!D309</f>
        <v>138.07588479756097</v>
      </c>
      <c r="C298" s="32">
        <f>'Amortization Schedule'!E309</f>
        <v>552.5499840120945</v>
      </c>
      <c r="D298" s="31">
        <f>'Amortization Schedule'!G309</f>
        <v>39614.98013891473</v>
      </c>
    </row>
    <row r="299" spans="1:4" ht="12.75">
      <c r="A299">
        <f>'Amortization Schedule'!B310</f>
        <v>297</v>
      </c>
      <c r="B299" s="32">
        <f>'Amortization Schedule'!D310</f>
        <v>136.17649422751938</v>
      </c>
      <c r="C299" s="32">
        <f>'Amortization Schedule'!E310</f>
        <v>554.4493745821361</v>
      </c>
      <c r="D299" s="31">
        <f>'Amortization Schedule'!G310</f>
        <v>39060.530764332594</v>
      </c>
    </row>
    <row r="300" spans="1:4" ht="12.75">
      <c r="A300">
        <f>'Amortization Schedule'!B311</f>
        <v>298</v>
      </c>
      <c r="B300" s="32">
        <f>'Amortization Schedule'!D311</f>
        <v>134.2705745023933</v>
      </c>
      <c r="C300" s="32">
        <f>'Amortization Schedule'!E311</f>
        <v>556.3552943072622</v>
      </c>
      <c r="D300" s="31">
        <f>'Amortization Schedule'!G311</f>
        <v>38504.17547002533</v>
      </c>
    </row>
    <row r="301" spans="1:4" ht="12.75">
      <c r="A301">
        <f>'Amortization Schedule'!B312</f>
        <v>299</v>
      </c>
      <c r="B301" s="32">
        <f>'Amortization Schedule'!D312</f>
        <v>132.35810317821208</v>
      </c>
      <c r="C301" s="32">
        <f>'Amortization Schedule'!E312</f>
        <v>558.2677656314434</v>
      </c>
      <c r="D301" s="31">
        <f>'Amortization Schedule'!G312</f>
        <v>37945.90770439389</v>
      </c>
    </row>
    <row r="302" spans="1:4" ht="12.75">
      <c r="A302">
        <f>'Amortization Schedule'!B313</f>
        <v>300</v>
      </c>
      <c r="B302" s="32">
        <f>'Amortization Schedule'!D313</f>
        <v>130.43905773385399</v>
      </c>
      <c r="C302" s="32">
        <f>'Amortization Schedule'!E313</f>
        <v>560.1868110758014</v>
      </c>
      <c r="D302" s="31">
        <f>'Amortization Schedule'!G313</f>
        <v>37385.72089331809</v>
      </c>
    </row>
    <row r="303" spans="1:4" ht="12.75">
      <c r="A303">
        <f>'Amortization Schedule'!B314</f>
        <v>301</v>
      </c>
      <c r="B303" s="32">
        <f>'Amortization Schedule'!D314</f>
        <v>128.51341557078092</v>
      </c>
      <c r="C303" s="32">
        <f>'Amortization Schedule'!E314</f>
        <v>562.1124532388745</v>
      </c>
      <c r="D303" s="31">
        <f>'Amortization Schedule'!G314</f>
        <v>36823.60844007922</v>
      </c>
    </row>
    <row r="304" spans="1:4" ht="12.75">
      <c r="A304">
        <f>'Amortization Schedule'!B315</f>
        <v>302</v>
      </c>
      <c r="B304" s="32">
        <f>'Amortization Schedule'!D315</f>
        <v>126.5811540127723</v>
      </c>
      <c r="C304" s="32">
        <f>'Amortization Schedule'!E315</f>
        <v>564.0447147968831</v>
      </c>
      <c r="D304" s="31">
        <f>'Amortization Schedule'!G315</f>
        <v>36259.563725282336</v>
      </c>
    </row>
    <row r="305" spans="1:4" ht="12.75">
      <c r="A305">
        <f>'Amortization Schedule'!B316</f>
        <v>303</v>
      </c>
      <c r="B305" s="32">
        <f>'Amortization Schedule'!D316</f>
        <v>124.64225030565804</v>
      </c>
      <c r="C305" s="32">
        <f>'Amortization Schedule'!E316</f>
        <v>565.9836185039974</v>
      </c>
      <c r="D305" s="31">
        <f>'Amortization Schedule'!G316</f>
        <v>35693.58010677834</v>
      </c>
    </row>
    <row r="306" spans="1:4" ht="12.75">
      <c r="A306">
        <f>'Amortization Schedule'!B317</f>
        <v>304</v>
      </c>
      <c r="B306" s="32">
        <f>'Amortization Schedule'!D317</f>
        <v>122.69668161705054</v>
      </c>
      <c r="C306" s="32">
        <f>'Amortization Schedule'!E317</f>
        <v>567.9291871926049</v>
      </c>
      <c r="D306" s="31">
        <f>'Amortization Schedule'!G317</f>
        <v>35125.650919585736</v>
      </c>
    </row>
    <row r="307" spans="1:4" ht="12.75">
      <c r="A307">
        <f>'Amortization Schedule'!B318</f>
        <v>305</v>
      </c>
      <c r="B307" s="32">
        <f>'Amortization Schedule'!D318</f>
        <v>120.74442503607597</v>
      </c>
      <c r="C307" s="32">
        <f>'Amortization Schedule'!E318</f>
        <v>569.8814437735795</v>
      </c>
      <c r="D307" s="31">
        <f>'Amortization Schedule'!G318</f>
        <v>34555.76947581216</v>
      </c>
    </row>
    <row r="308" spans="1:4" ht="12.75">
      <c r="A308">
        <f>'Amortization Schedule'!B319</f>
        <v>306</v>
      </c>
      <c r="B308" s="32">
        <f>'Amortization Schedule'!D319</f>
        <v>118.7854575731043</v>
      </c>
      <c r="C308" s="32">
        <f>'Amortization Schedule'!E319</f>
        <v>571.8404112365512</v>
      </c>
      <c r="D308" s="31">
        <f>'Amortization Schedule'!G319</f>
        <v>33983.929064575605</v>
      </c>
    </row>
    <row r="309" spans="1:4" ht="12.75">
      <c r="A309">
        <f>'Amortization Schedule'!B320</f>
        <v>307</v>
      </c>
      <c r="B309" s="32">
        <f>'Amortization Schedule'!D320</f>
        <v>116.81975615947864</v>
      </c>
      <c r="C309" s="32">
        <f>'Amortization Schedule'!E320</f>
        <v>573.8061126501768</v>
      </c>
      <c r="D309" s="31">
        <f>'Amortization Schedule'!G320</f>
        <v>33410.12295192543</v>
      </c>
    </row>
    <row r="310" spans="1:4" ht="12.75">
      <c r="A310">
        <f>'Amortization Schedule'!B321</f>
        <v>308</v>
      </c>
      <c r="B310" s="32">
        <f>'Amortization Schedule'!D321</f>
        <v>114.84729764724365</v>
      </c>
      <c r="C310" s="32">
        <f>'Amortization Schedule'!E321</f>
        <v>575.7785711624118</v>
      </c>
      <c r="D310" s="31">
        <f>'Amortization Schedule'!G321</f>
        <v>32834.34438076302</v>
      </c>
    </row>
    <row r="311" spans="1:4" ht="12.75">
      <c r="A311">
        <f>'Amortization Schedule'!B322</f>
        <v>309</v>
      </c>
      <c r="B311" s="32">
        <f>'Amortization Schedule'!D322</f>
        <v>112.86805880887287</v>
      </c>
      <c r="C311" s="32">
        <f>'Amortization Schedule'!E322</f>
        <v>577.7578100007826</v>
      </c>
      <c r="D311" s="31">
        <f>'Amortization Schedule'!G322</f>
        <v>32256.586570762236</v>
      </c>
    </row>
    <row r="312" spans="1:4" ht="12.75">
      <c r="A312">
        <f>'Amortization Schedule'!B323</f>
        <v>310</v>
      </c>
      <c r="B312" s="32">
        <f>'Amortization Schedule'!D323</f>
        <v>110.88201633699519</v>
      </c>
      <c r="C312" s="32">
        <f>'Amortization Schedule'!E323</f>
        <v>579.7438524726603</v>
      </c>
      <c r="D312" s="31">
        <f>'Amortization Schedule'!G323</f>
        <v>31676.842718289576</v>
      </c>
    </row>
    <row r="313" spans="1:4" ht="12.75">
      <c r="A313">
        <f>'Amortization Schedule'!B324</f>
        <v>311</v>
      </c>
      <c r="B313" s="32">
        <f>'Amortization Schedule'!D324</f>
        <v>108.88914684412042</v>
      </c>
      <c r="C313" s="32">
        <f>'Amortization Schedule'!E324</f>
        <v>581.736721965535</v>
      </c>
      <c r="D313" s="31">
        <f>'Amortization Schedule'!G324</f>
        <v>31095.10599632404</v>
      </c>
    </row>
    <row r="314" spans="1:4" ht="12.75">
      <c r="A314">
        <f>'Amortization Schedule'!B325</f>
        <v>312</v>
      </c>
      <c r="B314" s="32">
        <f>'Amortization Schedule'!D325</f>
        <v>106.88942686236389</v>
      </c>
      <c r="C314" s="32">
        <f>'Amortization Schedule'!E325</f>
        <v>583.7364419472916</v>
      </c>
      <c r="D314" s="31">
        <f>'Amortization Schedule'!G325</f>
        <v>30511.36955437675</v>
      </c>
    </row>
    <row r="315" spans="1:4" ht="12.75">
      <c r="A315">
        <f>'Amortization Schedule'!B326</f>
        <v>313</v>
      </c>
      <c r="B315" s="32">
        <f>'Amortization Schedule'!D326</f>
        <v>104.88283284317008</v>
      </c>
      <c r="C315" s="32">
        <f>'Amortization Schedule'!E326</f>
        <v>585.7430359664854</v>
      </c>
      <c r="D315" s="31">
        <f>'Amortization Schedule'!G326</f>
        <v>29925.626518410263</v>
      </c>
    </row>
    <row r="316" spans="1:4" ht="12.75">
      <c r="A316">
        <f>'Amortization Schedule'!B327</f>
        <v>314</v>
      </c>
      <c r="B316" s="32">
        <f>'Amortization Schedule'!D327</f>
        <v>102.86934115703528</v>
      </c>
      <c r="C316" s="32">
        <f>'Amortization Schedule'!E327</f>
        <v>587.7565276526202</v>
      </c>
      <c r="D316" s="31">
        <f>'Amortization Schedule'!G327</f>
        <v>29337.869990757645</v>
      </c>
    </row>
    <row r="317" spans="1:4" ht="12.75">
      <c r="A317">
        <f>'Amortization Schedule'!B328</f>
        <v>315</v>
      </c>
      <c r="B317" s="32">
        <f>'Amortization Schedule'!D328</f>
        <v>100.8489280932294</v>
      </c>
      <c r="C317" s="32">
        <f>'Amortization Schedule'!E328</f>
        <v>589.776940716426</v>
      </c>
      <c r="D317" s="31">
        <f>'Amortization Schedule'!G328</f>
        <v>28748.093050041218</v>
      </c>
    </row>
    <row r="318" spans="1:4" ht="12.75">
      <c r="A318">
        <f>'Amortization Schedule'!B329</f>
        <v>316</v>
      </c>
      <c r="B318" s="32">
        <f>'Amortization Schedule'!D329</f>
        <v>98.82156985951669</v>
      </c>
      <c r="C318" s="32">
        <f>'Amortization Schedule'!E329</f>
        <v>591.8042989501388</v>
      </c>
      <c r="D318" s="31">
        <f>'Amortization Schedule'!G329</f>
        <v>28156.28875109108</v>
      </c>
    </row>
    <row r="319" spans="1:4" ht="12.75">
      <c r="A319">
        <f>'Amortization Schedule'!B330</f>
        <v>317</v>
      </c>
      <c r="B319" s="32">
        <f>'Amortization Schedule'!D330</f>
        <v>96.78724258187559</v>
      </c>
      <c r="C319" s="32">
        <f>'Amortization Schedule'!E330</f>
        <v>593.8386262277799</v>
      </c>
      <c r="D319" s="31">
        <f>'Amortization Schedule'!G330</f>
        <v>27562.450124863302</v>
      </c>
    </row>
    <row r="320" spans="1:4" ht="12.75">
      <c r="A320">
        <f>'Amortization Schedule'!B331</f>
        <v>318</v>
      </c>
      <c r="B320" s="32">
        <f>'Amortization Schedule'!D331</f>
        <v>94.7459223042176</v>
      </c>
      <c r="C320" s="32">
        <f>'Amortization Schedule'!E331</f>
        <v>595.8799465054378</v>
      </c>
      <c r="D320" s="31">
        <f>'Amortization Schedule'!G331</f>
        <v>26966.570178357866</v>
      </c>
    </row>
    <row r="321" spans="1:4" ht="12.75">
      <c r="A321">
        <f>'Amortization Schedule'!B332</f>
        <v>319</v>
      </c>
      <c r="B321" s="32">
        <f>'Amortization Schedule'!D332</f>
        <v>92.69758498810516</v>
      </c>
      <c r="C321" s="32">
        <f>'Amortization Schedule'!E332</f>
        <v>597.9282838215503</v>
      </c>
      <c r="D321" s="31">
        <f>'Amortization Schedule'!G332</f>
        <v>26368.641894536315</v>
      </c>
    </row>
    <row r="322" spans="1:4" ht="12.75">
      <c r="A322">
        <f>'Amortization Schedule'!B333</f>
        <v>320</v>
      </c>
      <c r="B322" s="32">
        <f>'Amortization Schedule'!D333</f>
        <v>90.64220651246858</v>
      </c>
      <c r="C322" s="32">
        <f>'Amortization Schedule'!E333</f>
        <v>599.9836622971869</v>
      </c>
      <c r="D322" s="31">
        <f>'Amortization Schedule'!G333</f>
        <v>25768.65823223913</v>
      </c>
    </row>
    <row r="323" spans="1:4" ht="12.75">
      <c r="A323">
        <f>'Amortization Schedule'!B334</f>
        <v>321</v>
      </c>
      <c r="B323" s="32">
        <f>'Amortization Schedule'!D334</f>
        <v>88.57976267332201</v>
      </c>
      <c r="C323" s="32">
        <f>'Amortization Schedule'!E334</f>
        <v>602.0461061363335</v>
      </c>
      <c r="D323" s="31">
        <f>'Amortization Schedule'!G334</f>
        <v>25166.612126102795</v>
      </c>
    </row>
    <row r="324" spans="1:4" ht="12.75">
      <c r="A324">
        <f>'Amortization Schedule'!B335</f>
        <v>322</v>
      </c>
      <c r="B324" s="32">
        <f>'Amortization Schedule'!D335</f>
        <v>86.51022918347836</v>
      </c>
      <c r="C324" s="32">
        <f>'Amortization Schedule'!E335</f>
        <v>604.1156396261771</v>
      </c>
      <c r="D324" s="31">
        <f>'Amortization Schedule'!G335</f>
        <v>24562.49648647662</v>
      </c>
    </row>
    <row r="325" spans="1:4" ht="12.75">
      <c r="A325">
        <f>'Amortization Schedule'!B336</f>
        <v>323</v>
      </c>
      <c r="B325" s="32">
        <f>'Amortization Schedule'!D336</f>
        <v>84.43358167226337</v>
      </c>
      <c r="C325" s="32">
        <f>'Amortization Schedule'!E336</f>
        <v>606.1922871373921</v>
      </c>
      <c r="D325" s="31">
        <f>'Amortization Schedule'!G336</f>
        <v>23956.304199339225</v>
      </c>
    </row>
    <row r="326" spans="1:4" ht="12.75">
      <c r="A326">
        <f>'Amortization Schedule'!B337</f>
        <v>324</v>
      </c>
      <c r="B326" s="32">
        <f>'Amortization Schedule'!D337</f>
        <v>82.34979568522859</v>
      </c>
      <c r="C326" s="32">
        <f>'Amortization Schedule'!E337</f>
        <v>608.2760731244268</v>
      </c>
      <c r="D326" s="31">
        <f>'Amortization Schedule'!G337</f>
        <v>23348.0281262148</v>
      </c>
    </row>
    <row r="327" spans="1:4" ht="12.75">
      <c r="A327">
        <f>'Amortization Schedule'!B338</f>
        <v>325</v>
      </c>
      <c r="B327" s="32">
        <f>'Amortization Schedule'!D338</f>
        <v>80.25884668386337</v>
      </c>
      <c r="C327" s="32">
        <f>'Amortization Schedule'!E338</f>
        <v>610.3670221257921</v>
      </c>
      <c r="D327" s="31">
        <f>'Amortization Schedule'!G338</f>
        <v>22737.661104089006</v>
      </c>
    </row>
    <row r="328" spans="1:4" ht="12.75">
      <c r="A328">
        <f>'Amortization Schedule'!B339</f>
        <v>326</v>
      </c>
      <c r="B328" s="32">
        <f>'Amortization Schedule'!D339</f>
        <v>78.16071004530596</v>
      </c>
      <c r="C328" s="32">
        <f>'Amortization Schedule'!E339</f>
        <v>612.4651587643496</v>
      </c>
      <c r="D328" s="31">
        <f>'Amortization Schedule'!G339</f>
        <v>22125.195945324656</v>
      </c>
    </row>
    <row r="329" spans="1:4" ht="12.75">
      <c r="A329">
        <f>'Amortization Schedule'!B340</f>
        <v>327</v>
      </c>
      <c r="B329" s="32">
        <f>'Amortization Schedule'!D340</f>
        <v>76.0553610620535</v>
      </c>
      <c r="C329" s="32">
        <f>'Amortization Schedule'!E340</f>
        <v>614.5705077476019</v>
      </c>
      <c r="D329" s="31">
        <f>'Amortization Schedule'!G340</f>
        <v>21510.625437577055</v>
      </c>
    </row>
    <row r="330" spans="1:4" ht="12.75">
      <c r="A330">
        <f>'Amortization Schedule'!B341</f>
        <v>328</v>
      </c>
      <c r="B330" s="32">
        <f>'Amortization Schedule'!D341</f>
        <v>73.94277494167113</v>
      </c>
      <c r="C330" s="32">
        <f>'Amortization Schedule'!E341</f>
        <v>616.6830938679843</v>
      </c>
      <c r="D330" s="31">
        <f>'Amortization Schedule'!G341</f>
        <v>20893.94234370907</v>
      </c>
    </row>
    <row r="331" spans="1:4" ht="12.75">
      <c r="A331">
        <f>'Amortization Schedule'!B342</f>
        <v>329</v>
      </c>
      <c r="B331" s="32">
        <f>'Amortization Schedule'!D342</f>
        <v>71.82292680649992</v>
      </c>
      <c r="C331" s="32">
        <f>'Amortization Schedule'!E342</f>
        <v>618.8029420031555</v>
      </c>
      <c r="D331" s="31">
        <f>'Amortization Schedule'!G342</f>
        <v>20275.139401705914</v>
      </c>
    </row>
    <row r="332" spans="1:4" ht="12.75">
      <c r="A332">
        <f>'Amortization Schedule'!B343</f>
        <v>330</v>
      </c>
      <c r="B332" s="32">
        <f>'Amortization Schedule'!D343</f>
        <v>69.69579169336409</v>
      </c>
      <c r="C332" s="32">
        <f>'Amortization Schedule'!E343</f>
        <v>620.9300771162914</v>
      </c>
      <c r="D332" s="31">
        <f>'Amortization Schedule'!G343</f>
        <v>19654.20932458962</v>
      </c>
    </row>
    <row r="333" spans="1:4" ht="12.75">
      <c r="A333">
        <f>'Amortization Schedule'!B344</f>
        <v>331</v>
      </c>
      <c r="B333" s="32">
        <f>'Amortization Schedule'!D344</f>
        <v>67.56134455327683</v>
      </c>
      <c r="C333" s="32">
        <f>'Amortization Schedule'!E344</f>
        <v>623.0645242563786</v>
      </c>
      <c r="D333" s="31">
        <f>'Amortization Schedule'!G344</f>
        <v>19031.144800333244</v>
      </c>
    </row>
    <row r="334" spans="1:4" ht="12.75">
      <c r="A334">
        <f>'Amortization Schedule'!B345</f>
        <v>332</v>
      </c>
      <c r="B334" s="32">
        <f>'Amortization Schedule'!D345</f>
        <v>65.41956025114553</v>
      </c>
      <c r="C334" s="32">
        <f>'Amortization Schedule'!E345</f>
        <v>625.2063085585099</v>
      </c>
      <c r="D334" s="31">
        <f>'Amortization Schedule'!G345</f>
        <v>18405.938491774734</v>
      </c>
    </row>
    <row r="335" spans="1:4" ht="12.75">
      <c r="A335">
        <f>'Amortization Schedule'!B346</f>
        <v>333</v>
      </c>
      <c r="B335" s="32">
        <f>'Amortization Schedule'!D346</f>
        <v>63.27041356547565</v>
      </c>
      <c r="C335" s="32">
        <f>'Amortization Schedule'!E346</f>
        <v>627.3554552441798</v>
      </c>
      <c r="D335" s="31">
        <f>'Amortization Schedule'!G346</f>
        <v>17778.583036530556</v>
      </c>
    </row>
    <row r="336" spans="1:4" ht="12.75">
      <c r="A336">
        <f>'Amortization Schedule'!B347</f>
        <v>334</v>
      </c>
      <c r="B336" s="32">
        <f>'Amortization Schedule'!D347</f>
        <v>61.11387918807379</v>
      </c>
      <c r="C336" s="32">
        <f>'Amortization Schedule'!E347</f>
        <v>629.5119896215816</v>
      </c>
      <c r="D336" s="31">
        <f>'Amortization Schedule'!G347</f>
        <v>17149.071046908975</v>
      </c>
    </row>
    <row r="337" spans="1:4" ht="12.75">
      <c r="A337">
        <f>'Amortization Schedule'!B348</f>
        <v>335</v>
      </c>
      <c r="B337" s="32">
        <f>'Amortization Schedule'!D348</f>
        <v>58.9499317237496</v>
      </c>
      <c r="C337" s="32">
        <f>'Amortization Schedule'!E348</f>
        <v>631.6759370859058</v>
      </c>
      <c r="D337" s="31">
        <f>'Amortization Schedule'!G348</f>
        <v>16517.39510982307</v>
      </c>
    </row>
    <row r="338" spans="1:4" ht="12.75">
      <c r="A338">
        <f>'Amortization Schedule'!B349</f>
        <v>336</v>
      </c>
      <c r="B338" s="32">
        <f>'Amortization Schedule'!D349</f>
        <v>56.7785456900168</v>
      </c>
      <c r="C338" s="32">
        <f>'Amortization Schedule'!E349</f>
        <v>633.8473231196386</v>
      </c>
      <c r="D338" s="31">
        <f>'Amortization Schedule'!G349</f>
        <v>15883.54778670343</v>
      </c>
    </row>
    <row r="339" spans="1:4" ht="12.75">
      <c r="A339">
        <f>'Amortization Schedule'!B350</f>
        <v>337</v>
      </c>
      <c r="B339" s="32">
        <f>'Amortization Schedule'!D350</f>
        <v>54.59969551679304</v>
      </c>
      <c r="C339" s="32">
        <f>'Amortization Schedule'!E350</f>
        <v>636.0261732928624</v>
      </c>
      <c r="D339" s="31">
        <f>'Amortization Schedule'!G350</f>
        <v>15247.521613410567</v>
      </c>
    </row>
    <row r="340" spans="1:4" ht="12.75">
      <c r="A340">
        <f>'Amortization Schedule'!B351</f>
        <v>338</v>
      </c>
      <c r="B340" s="32">
        <f>'Amortization Schedule'!D351</f>
        <v>52.41335554609882</v>
      </c>
      <c r="C340" s="32">
        <f>'Amortization Schedule'!E351</f>
        <v>638.2125132635566</v>
      </c>
      <c r="D340" s="31">
        <f>'Amortization Schedule'!G351</f>
        <v>14609.30910014701</v>
      </c>
    </row>
    <row r="341" spans="1:4" ht="12.75">
      <c r="A341">
        <f>'Amortization Schedule'!B352</f>
        <v>339</v>
      </c>
      <c r="B341" s="32">
        <f>'Amortization Schedule'!D352</f>
        <v>50.219500031755345</v>
      </c>
      <c r="C341" s="32">
        <f>'Amortization Schedule'!E352</f>
        <v>640.4063687779001</v>
      </c>
      <c r="D341" s="31">
        <f>'Amortization Schedule'!G352</f>
        <v>13968.90273136911</v>
      </c>
    </row>
    <row r="342" spans="1:4" ht="12.75">
      <c r="A342">
        <f>'Amortization Schedule'!B353</f>
        <v>340</v>
      </c>
      <c r="B342" s="32">
        <f>'Amortization Schedule'!D353</f>
        <v>48.01810313908131</v>
      </c>
      <c r="C342" s="32">
        <f>'Amortization Schedule'!E353</f>
        <v>642.6077656705742</v>
      </c>
      <c r="D342" s="31">
        <f>'Amortization Schedule'!G353</f>
        <v>13326.294965698535</v>
      </c>
    </row>
    <row r="343" spans="1:4" ht="12.75">
      <c r="A343">
        <f>'Amortization Schedule'!B354</f>
        <v>341</v>
      </c>
      <c r="B343" s="32">
        <f>'Amortization Schedule'!D354</f>
        <v>45.80913894458871</v>
      </c>
      <c r="C343" s="32">
        <f>'Amortization Schedule'!E354</f>
        <v>644.8167298650667</v>
      </c>
      <c r="D343" s="31">
        <f>'Amortization Schedule'!G354</f>
        <v>12681.478235833469</v>
      </c>
    </row>
    <row r="344" spans="1:4" ht="12.75">
      <c r="A344">
        <f>'Amortization Schedule'!B355</f>
        <v>342</v>
      </c>
      <c r="B344" s="32">
        <f>'Amortization Schedule'!D355</f>
        <v>43.59258143567755</v>
      </c>
      <c r="C344" s="32">
        <f>'Amortization Schedule'!E355</f>
        <v>647.0332873739779</v>
      </c>
      <c r="D344" s="31">
        <f>'Amortization Schedule'!G355</f>
        <v>12034.444948459492</v>
      </c>
    </row>
    <row r="345" spans="1:4" ht="12.75">
      <c r="A345">
        <f>'Amortization Schedule'!B356</f>
        <v>343</v>
      </c>
      <c r="B345" s="32">
        <f>'Amortization Schedule'!D356</f>
        <v>41.368404510329505</v>
      </c>
      <c r="C345" s="32">
        <f>'Amortization Schedule'!E356</f>
        <v>649.257464299326</v>
      </c>
      <c r="D345" s="31">
        <f>'Amortization Schedule'!G356</f>
        <v>11385.187484160166</v>
      </c>
    </row>
    <row r="346" spans="1:4" ht="12.75">
      <c r="A346">
        <f>'Amortization Schedule'!B357</f>
        <v>344</v>
      </c>
      <c r="B346" s="32">
        <f>'Amortization Schedule'!D357</f>
        <v>39.13658197680057</v>
      </c>
      <c r="C346" s="32">
        <f>'Amortization Schedule'!E357</f>
        <v>651.4892868328549</v>
      </c>
      <c r="D346" s="31">
        <f>'Amortization Schedule'!G357</f>
        <v>10733.69819732731</v>
      </c>
    </row>
    <row r="347" spans="1:4" ht="12.75">
      <c r="A347">
        <f>'Amortization Schedule'!B358</f>
        <v>345</v>
      </c>
      <c r="B347" s="32">
        <f>'Amortization Schedule'!D358</f>
        <v>36.89708755331263</v>
      </c>
      <c r="C347" s="32">
        <f>'Amortization Schedule'!E358</f>
        <v>653.7287812563428</v>
      </c>
      <c r="D347" s="31">
        <f>'Amortization Schedule'!G358</f>
        <v>10079.969416070968</v>
      </c>
    </row>
    <row r="348" spans="1:4" ht="12.75">
      <c r="A348">
        <f>'Amortization Schedule'!B359</f>
        <v>346</v>
      </c>
      <c r="B348" s="32">
        <f>'Amortization Schedule'!D359</f>
        <v>34.64989486774395</v>
      </c>
      <c r="C348" s="32">
        <f>'Amortization Schedule'!E359</f>
        <v>655.9759739419115</v>
      </c>
      <c r="D348" s="31">
        <f>'Amortization Schedule'!G359</f>
        <v>9423.993442129056</v>
      </c>
    </row>
    <row r="349" spans="1:4" ht="12.75">
      <c r="A349">
        <f>'Amortization Schedule'!B360</f>
        <v>347</v>
      </c>
      <c r="B349" s="32">
        <f>'Amortization Schedule'!D360</f>
        <v>32.39497745731863</v>
      </c>
      <c r="C349" s="32">
        <f>'Amortization Schedule'!E360</f>
        <v>658.2308913523368</v>
      </c>
      <c r="D349" s="31">
        <f>'Amortization Schedule'!G360</f>
        <v>8765.762550776719</v>
      </c>
    </row>
    <row r="350" spans="1:4" ht="12.75">
      <c r="A350">
        <f>'Amortization Schedule'!B361</f>
        <v>348</v>
      </c>
      <c r="B350" s="32">
        <f>'Amortization Schedule'!D361</f>
        <v>30.132308768294973</v>
      </c>
      <c r="C350" s="32">
        <f>'Amortization Schedule'!E361</f>
        <v>660.4935600413605</v>
      </c>
      <c r="D350" s="31">
        <f>'Amortization Schedule'!G361</f>
        <v>8105.268990735358</v>
      </c>
    </row>
    <row r="351" spans="1:4" ht="12.75">
      <c r="A351">
        <f>'Amortization Schedule'!B362</f>
        <v>349</v>
      </c>
      <c r="B351" s="32">
        <f>'Amortization Schedule'!D362</f>
        <v>27.861862155652794</v>
      </c>
      <c r="C351" s="32">
        <f>'Amortization Schedule'!E362</f>
        <v>662.7640066540026</v>
      </c>
      <c r="D351" s="31">
        <f>'Amortization Schedule'!G362</f>
        <v>7442.504984081355</v>
      </c>
    </row>
    <row r="352" spans="1:4" ht="12.75">
      <c r="A352">
        <f>'Amortization Schedule'!B363</f>
        <v>350</v>
      </c>
      <c r="B352" s="32">
        <f>'Amortization Schedule'!D363</f>
        <v>25.58361088277966</v>
      </c>
      <c r="C352" s="32">
        <f>'Amortization Schedule'!E363</f>
        <v>665.0422579268758</v>
      </c>
      <c r="D352" s="31">
        <f>'Amortization Schedule'!G363</f>
        <v>6777.462726154479</v>
      </c>
    </row>
    <row r="353" spans="1:4" ht="12.75">
      <c r="A353">
        <f>'Amortization Schedule'!B364</f>
        <v>351</v>
      </c>
      <c r="B353" s="32">
        <f>'Amortization Schedule'!D364</f>
        <v>23.297528121156024</v>
      </c>
      <c r="C353" s="32">
        <f>'Amortization Schedule'!E364</f>
        <v>667.3283406884995</v>
      </c>
      <c r="D353" s="31">
        <f>'Amortization Schedule'!G364</f>
        <v>6110.13438546598</v>
      </c>
    </row>
    <row r="354" spans="1:4" ht="12.75">
      <c r="A354">
        <f>'Amortization Schedule'!B365</f>
        <v>352</v>
      </c>
      <c r="B354" s="32">
        <f>'Amortization Schedule'!D365</f>
        <v>21.003586950039306</v>
      </c>
      <c r="C354" s="32">
        <f>'Amortization Schedule'!E365</f>
        <v>669.6222818596161</v>
      </c>
      <c r="D354" s="31">
        <f>'Amortization Schedule'!G365</f>
        <v>5440.512103606364</v>
      </c>
    </row>
    <row r="355" spans="1:4" ht="12.75">
      <c r="A355">
        <f>'Amortization Schedule'!B366</f>
        <v>353</v>
      </c>
      <c r="B355" s="32">
        <f>'Amortization Schedule'!D366</f>
        <v>18.701760356146874</v>
      </c>
      <c r="C355" s="32">
        <f>'Amortization Schedule'!E366</f>
        <v>671.9241084535086</v>
      </c>
      <c r="D355" s="31">
        <f>'Amortization Schedule'!G366</f>
        <v>4768.587995152855</v>
      </c>
    </row>
    <row r="356" spans="1:4" ht="12.75">
      <c r="A356">
        <f>'Amortization Schedule'!B367</f>
        <v>354</v>
      </c>
      <c r="B356" s="32">
        <f>'Amortization Schedule'!D367</f>
        <v>16.39202123333794</v>
      </c>
      <c r="C356" s="32">
        <f>'Amortization Schedule'!E367</f>
        <v>674.2338475763175</v>
      </c>
      <c r="D356" s="31">
        <f>'Amortization Schedule'!G367</f>
        <v>4094.3541475765373</v>
      </c>
    </row>
    <row r="357" spans="1:4" ht="12.75">
      <c r="A357">
        <f>'Amortization Schedule'!B368</f>
        <v>355</v>
      </c>
      <c r="B357" s="32">
        <f>'Amortization Schedule'!D368</f>
        <v>14.074342382294347</v>
      </c>
      <c r="C357" s="32">
        <f>'Amortization Schedule'!E368</f>
        <v>676.5515264273611</v>
      </c>
      <c r="D357" s="31">
        <f>'Amortization Schedule'!G368</f>
        <v>3417.802621149176</v>
      </c>
    </row>
    <row r="358" spans="1:4" ht="12.75">
      <c r="A358">
        <f>'Amortization Schedule'!B369</f>
        <v>356</v>
      </c>
      <c r="B358" s="32">
        <f>'Amortization Schedule'!D369</f>
        <v>11.748696510200293</v>
      </c>
      <c r="C358" s="32">
        <f>'Amortization Schedule'!E369</f>
        <v>678.8771722994552</v>
      </c>
      <c r="D358" s="31">
        <f>'Amortization Schedule'!G369</f>
        <v>2738.925448849721</v>
      </c>
    </row>
    <row r="359" spans="1:4" ht="12.75">
      <c r="A359">
        <f>'Amortization Schedule'!B370</f>
        <v>357</v>
      </c>
      <c r="B359" s="32">
        <f>'Amortization Schedule'!D370</f>
        <v>9.415056230420916</v>
      </c>
      <c r="C359" s="32">
        <f>'Amortization Schedule'!E370</f>
        <v>681.2108125792346</v>
      </c>
      <c r="D359" s="31">
        <f>'Amortization Schedule'!G370</f>
        <v>2057.714636270486</v>
      </c>
    </row>
    <row r="360" spans="1:4" ht="12.75">
      <c r="A360">
        <f>'Amortization Schedule'!B371</f>
        <v>358</v>
      </c>
      <c r="B360" s="32">
        <f>'Amortization Schedule'!D371</f>
        <v>7.073394062179796</v>
      </c>
      <c r="C360" s="32">
        <f>'Amortization Schedule'!E371</f>
        <v>683.5524747474757</v>
      </c>
      <c r="D360" s="31">
        <f>'Amortization Schedule'!G371</f>
        <v>1374.1621615230106</v>
      </c>
    </row>
    <row r="361" spans="1:4" ht="12.75">
      <c r="A361">
        <f>'Amortization Schedule'!B372</f>
        <v>359</v>
      </c>
      <c r="B361" s="32">
        <f>'Amortization Schedule'!D372</f>
        <v>4.723682430235349</v>
      </c>
      <c r="C361" s="32">
        <f>'Amortization Schedule'!E372</f>
        <v>685.9021863794201</v>
      </c>
      <c r="D361" s="31">
        <f>'Amortization Schedule'!G372</f>
        <v>688.2599751435905</v>
      </c>
    </row>
    <row r="362" spans="1:4" ht="12.75">
      <c r="A362">
        <f>'Amortization Schedule'!B373</f>
        <v>360</v>
      </c>
      <c r="B362" s="32">
        <f>'Amortization Schedule'!D373</f>
        <v>2.365893664556092</v>
      </c>
      <c r="C362" s="32">
        <f>'Amortization Schedule'!E373</f>
        <v>685.8940814790344</v>
      </c>
      <c r="D362" s="31">
        <f>'Amortization Schedule'!G373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Schedule</dc:title>
  <dc:subject/>
  <dc:creator>Timothy R. Mayes, Ph.D.</dc:creator>
  <cp:keywords/>
  <dc:description/>
  <cp:lastModifiedBy>Mark </cp:lastModifiedBy>
  <cp:lastPrinted>1996-06-18T21:21:56Z</cp:lastPrinted>
  <dcterms:created xsi:type="dcterms:W3CDTF">1996-06-18T21:12:58Z</dcterms:created>
  <dcterms:modified xsi:type="dcterms:W3CDTF">2011-07-04T02:15:48Z</dcterms:modified>
  <cp:category/>
  <cp:version/>
  <cp:contentType/>
  <cp:contentStatus/>
  <cp:revision>16</cp:revision>
</cp:coreProperties>
</file>